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3875" windowHeight="7770" activeTab="0"/>
  </bookViews>
  <sheets>
    <sheet name="４月" sheetId="1" r:id="rId1"/>
    <sheet name="５月" sheetId="2" r:id="rId2"/>
    <sheet name="６月" sheetId="3" r:id="rId3"/>
    <sheet name="３月" sheetId="4" r:id="rId4"/>
  </sheets>
  <definedNames>
    <definedName name="_Fill" localSheetId="3" hidden="1">'３月'!$A$14:$A$2013</definedName>
    <definedName name="_Fill" localSheetId="0" hidden="1">'４月'!$A$17:$A$1992</definedName>
    <definedName name="_Fill" localSheetId="1" hidden="1">'５月'!$A$14:$A$1988</definedName>
    <definedName name="_Fill" localSheetId="2" hidden="1">'６月'!$A$14:$A$1988</definedName>
    <definedName name="_Fill" hidden="1">#REF!</definedName>
    <definedName name="_xlnm.Print_Area" localSheetId="3">'３月'!$A$1:$BM$16</definedName>
  </definedNames>
  <calcPr fullCalcOnLoad="1"/>
</workbook>
</file>

<file path=xl/comments1.xml><?xml version="1.0" encoding="utf-8"?>
<comments xmlns="http://schemas.openxmlformats.org/spreadsheetml/2006/main">
  <authors>
    <author> </author>
    <author>日本海区水産研究所</author>
  </authors>
  <commentList>
    <comment ref="D11" authorId="0">
      <text>
        <r>
          <rPr>
            <b/>
            <sz val="10"/>
            <rFont val="ＭＳ Ｐゴシック"/>
            <family val="3"/>
          </rPr>
          <t xml:space="preserve">文字列
入力例
0時5分の場合 0005 
3時5分の場合 0305
15時23分の場合 1523 </t>
        </r>
      </text>
    </comment>
    <comment ref="E11" authorId="0">
      <text>
        <r>
          <rPr>
            <b/>
            <sz val="10"/>
            <rFont val="ＭＳ Ｐゴシック"/>
            <family val="3"/>
          </rPr>
          <t xml:space="preserve">文字列
整数部分：度
小数部分：分
分未満は、四捨五入
入力例
36度40分　36.40
37度24分　37.24
</t>
        </r>
      </text>
    </comment>
    <comment ref="F11" authorId="0">
      <text>
        <r>
          <rPr>
            <b/>
            <sz val="10"/>
            <rFont val="ＭＳ Ｐゴシック"/>
            <family val="3"/>
          </rPr>
          <t xml:space="preserve">文字列
整数部分：度
小数部分：分
分未満は、四捨五入
入力例
135度05分　133.05
137度24分　137.24
</t>
        </r>
      </text>
    </comment>
    <comment ref="M11" authorId="0">
      <text>
        <r>
          <rPr>
            <b/>
            <sz val="10"/>
            <rFont val="ＭＳ Ｐゴシック"/>
            <family val="3"/>
          </rPr>
          <t>小数第２位まで</t>
        </r>
      </text>
    </comment>
    <comment ref="C11" authorId="0">
      <text>
        <r>
          <rPr>
            <b/>
            <sz val="10"/>
            <rFont val="ＭＳ Ｐゴシック"/>
            <family val="3"/>
          </rPr>
          <t>文字列
入力例
2003年4月25日 の場合
20030425</t>
        </r>
      </text>
    </comment>
    <comment ref="B11" authorId="0">
      <text>
        <r>
          <rPr>
            <b/>
            <sz val="10"/>
            <rFont val="ＭＳ Ｐゴシック"/>
            <family val="3"/>
          </rPr>
          <t>文字列</t>
        </r>
      </text>
    </comment>
    <comment ref="D7" authorId="1">
      <text>
        <r>
          <rPr>
            <sz val="10"/>
            <rFont val="ＭＳ Ｐゴシック"/>
            <family val="3"/>
          </rPr>
          <t xml:space="preserve">２桁までの整数値
</t>
        </r>
      </text>
    </comment>
    <comment ref="H12" authorId="1">
      <text>
        <r>
          <rPr>
            <sz val="10"/>
            <rFont val="ＭＳ Ｐゴシック"/>
            <family val="3"/>
          </rPr>
          <t xml:space="preserve">２桁までの整数値
</t>
        </r>
      </text>
    </comment>
    <comment ref="E7" authorId="1">
      <text>
        <r>
          <rPr>
            <sz val="10"/>
            <rFont val="ＭＳ Ｐゴシック"/>
            <family val="3"/>
          </rPr>
          <t>小数第１位まで</t>
        </r>
      </text>
    </comment>
    <comment ref="D1" authorId="0">
      <text>
        <r>
          <rPr>
            <b/>
            <sz val="11"/>
            <rFont val="ＭＳ Ｐゴシック"/>
            <family val="3"/>
          </rPr>
          <t>調査対象月をここに入力下さい</t>
        </r>
      </text>
    </comment>
    <comment ref="J11" authorId="0">
      <text>
        <r>
          <rPr>
            <b/>
            <sz val="11"/>
            <rFont val="ＭＳ Ｐゴシック"/>
            <family val="3"/>
          </rPr>
          <t>小数第2位まで</t>
        </r>
      </text>
    </comment>
    <comment ref="C2" authorId="0">
      <text>
        <r>
          <rPr>
            <b/>
            <sz val="11"/>
            <rFont val="ＭＳ Ｐゴシック"/>
            <family val="3"/>
          </rPr>
          <t>府県名をここに入力下さい</t>
        </r>
      </text>
    </comment>
    <comment ref="K11" authorId="0">
      <text>
        <r>
          <rPr>
            <b/>
            <sz val="11"/>
            <rFont val="ＭＳ Ｐゴシック"/>
            <family val="3"/>
          </rPr>
          <t>小数第4位まで入力可能</t>
        </r>
      </text>
    </comment>
    <comment ref="B1" authorId="0">
      <text>
        <r>
          <rPr>
            <b/>
            <sz val="11"/>
            <rFont val="ＭＳ Ｐゴシック"/>
            <family val="3"/>
          </rPr>
          <t>年度ではありません</t>
        </r>
      </text>
    </comment>
  </commentList>
</comments>
</file>

<file path=xl/comments2.xml><?xml version="1.0" encoding="utf-8"?>
<comments xmlns="http://schemas.openxmlformats.org/spreadsheetml/2006/main">
  <authors>
    <author> </author>
    <author>日本海区水産研究所</author>
  </authors>
  <commentList>
    <comment ref="D11" authorId="0">
      <text>
        <r>
          <rPr>
            <b/>
            <sz val="10"/>
            <rFont val="ＭＳ Ｐゴシック"/>
            <family val="3"/>
          </rPr>
          <t xml:space="preserve">文字列
入力例
0時5分の場合 0005 
3時5分の場合 0305
15時23分の場合 1523 </t>
        </r>
      </text>
    </comment>
    <comment ref="E11" authorId="0">
      <text>
        <r>
          <rPr>
            <b/>
            <sz val="10"/>
            <rFont val="ＭＳ Ｐゴシック"/>
            <family val="3"/>
          </rPr>
          <t xml:space="preserve">文字列
整数部分：度
小数部分：分
分未満は、四捨五入
入力例
36度40分　36.40
37度24分　37.24
</t>
        </r>
      </text>
    </comment>
    <comment ref="F11" authorId="0">
      <text>
        <r>
          <rPr>
            <b/>
            <sz val="10"/>
            <rFont val="ＭＳ Ｐゴシック"/>
            <family val="3"/>
          </rPr>
          <t xml:space="preserve">文字列
整数部分：度
小数部分：分
分未満は、四捨五入
入力例
135度05分　133.05
137度24分　137.24
</t>
        </r>
      </text>
    </comment>
    <comment ref="M11" authorId="0">
      <text>
        <r>
          <rPr>
            <b/>
            <sz val="10"/>
            <rFont val="ＭＳ Ｐゴシック"/>
            <family val="3"/>
          </rPr>
          <t>小数第２位まで</t>
        </r>
      </text>
    </comment>
    <comment ref="C11" authorId="0">
      <text>
        <r>
          <rPr>
            <b/>
            <sz val="10"/>
            <rFont val="ＭＳ Ｐゴシック"/>
            <family val="3"/>
          </rPr>
          <t>文字列
入力例
2003年4月25日 の場合
20030425</t>
        </r>
      </text>
    </comment>
    <comment ref="B11" authorId="0">
      <text>
        <r>
          <rPr>
            <b/>
            <sz val="10"/>
            <rFont val="ＭＳ Ｐゴシック"/>
            <family val="3"/>
          </rPr>
          <t>文字列</t>
        </r>
      </text>
    </comment>
    <comment ref="D7" authorId="1">
      <text>
        <r>
          <rPr>
            <sz val="10"/>
            <rFont val="ＭＳ Ｐゴシック"/>
            <family val="3"/>
          </rPr>
          <t xml:space="preserve">２桁までの整数値
</t>
        </r>
      </text>
    </comment>
    <comment ref="H12" authorId="1">
      <text>
        <r>
          <rPr>
            <sz val="10"/>
            <rFont val="ＭＳ Ｐゴシック"/>
            <family val="3"/>
          </rPr>
          <t xml:space="preserve">２桁までの整数値
</t>
        </r>
      </text>
    </comment>
    <comment ref="E7" authorId="1">
      <text>
        <r>
          <rPr>
            <sz val="10"/>
            <rFont val="ＭＳ Ｐゴシック"/>
            <family val="3"/>
          </rPr>
          <t>小数第１位まで</t>
        </r>
      </text>
    </comment>
    <comment ref="D1" authorId="0">
      <text>
        <r>
          <rPr>
            <b/>
            <sz val="11"/>
            <rFont val="ＭＳ Ｐゴシック"/>
            <family val="3"/>
          </rPr>
          <t>調査対象月をここに入力下さい</t>
        </r>
      </text>
    </comment>
    <comment ref="J11" authorId="0">
      <text>
        <r>
          <rPr>
            <b/>
            <sz val="11"/>
            <rFont val="ＭＳ Ｐゴシック"/>
            <family val="3"/>
          </rPr>
          <t>小数第2位まで</t>
        </r>
      </text>
    </comment>
    <comment ref="C2" authorId="0">
      <text>
        <r>
          <rPr>
            <b/>
            <sz val="11"/>
            <rFont val="ＭＳ Ｐゴシック"/>
            <family val="3"/>
          </rPr>
          <t>府県名をここに入力下さい</t>
        </r>
      </text>
    </comment>
    <comment ref="K11" authorId="0">
      <text>
        <r>
          <rPr>
            <b/>
            <sz val="11"/>
            <rFont val="ＭＳ Ｐゴシック"/>
            <family val="3"/>
          </rPr>
          <t>小数第4位まで入力可能</t>
        </r>
      </text>
    </comment>
    <comment ref="B1" authorId="0">
      <text>
        <r>
          <rPr>
            <b/>
            <sz val="11"/>
            <rFont val="ＭＳ Ｐゴシック"/>
            <family val="3"/>
          </rPr>
          <t>年度ではありません</t>
        </r>
      </text>
    </comment>
  </commentList>
</comments>
</file>

<file path=xl/comments3.xml><?xml version="1.0" encoding="utf-8"?>
<comments xmlns="http://schemas.openxmlformats.org/spreadsheetml/2006/main">
  <authors>
    <author> </author>
    <author>日本海区水産研究所</author>
  </authors>
  <commentList>
    <comment ref="D11" authorId="0">
      <text>
        <r>
          <rPr>
            <b/>
            <sz val="10"/>
            <rFont val="ＭＳ Ｐゴシック"/>
            <family val="3"/>
          </rPr>
          <t xml:space="preserve">文字列
入力例
0時5分の場合 0005 
3時5分の場合 0305
15時23分の場合 1523 </t>
        </r>
      </text>
    </comment>
    <comment ref="E11" authorId="0">
      <text>
        <r>
          <rPr>
            <b/>
            <sz val="10"/>
            <rFont val="ＭＳ Ｐゴシック"/>
            <family val="3"/>
          </rPr>
          <t xml:space="preserve">文字列
整数部分：度
小数部分：分
分未満は、四捨五入
入力例
36度40分　36.40
37度24分　37.24
</t>
        </r>
      </text>
    </comment>
    <comment ref="F11" authorId="0">
      <text>
        <r>
          <rPr>
            <b/>
            <sz val="10"/>
            <rFont val="ＭＳ Ｐゴシック"/>
            <family val="3"/>
          </rPr>
          <t xml:space="preserve">文字列
整数部分：度
小数部分：分
分未満は、四捨五入
入力例
135度05分　133.05
137度24分　137.24
</t>
        </r>
      </text>
    </comment>
    <comment ref="M11" authorId="0">
      <text>
        <r>
          <rPr>
            <b/>
            <sz val="10"/>
            <rFont val="ＭＳ Ｐゴシック"/>
            <family val="3"/>
          </rPr>
          <t>小数第２位まで</t>
        </r>
      </text>
    </comment>
    <comment ref="C11" authorId="0">
      <text>
        <r>
          <rPr>
            <b/>
            <sz val="10"/>
            <rFont val="ＭＳ Ｐゴシック"/>
            <family val="3"/>
          </rPr>
          <t>文字列
入力例
2003年4月25日 の場合
20030425</t>
        </r>
      </text>
    </comment>
    <comment ref="B11" authorId="0">
      <text>
        <r>
          <rPr>
            <b/>
            <sz val="10"/>
            <rFont val="ＭＳ Ｐゴシック"/>
            <family val="3"/>
          </rPr>
          <t>文字列</t>
        </r>
      </text>
    </comment>
    <comment ref="D7" authorId="1">
      <text>
        <r>
          <rPr>
            <sz val="10"/>
            <rFont val="ＭＳ Ｐゴシック"/>
            <family val="3"/>
          </rPr>
          <t xml:space="preserve">２桁までの整数値
</t>
        </r>
      </text>
    </comment>
    <comment ref="H12" authorId="1">
      <text>
        <r>
          <rPr>
            <sz val="10"/>
            <rFont val="ＭＳ Ｐゴシック"/>
            <family val="3"/>
          </rPr>
          <t xml:space="preserve">２桁までの整数値
</t>
        </r>
      </text>
    </comment>
    <comment ref="E7" authorId="1">
      <text>
        <r>
          <rPr>
            <sz val="10"/>
            <rFont val="ＭＳ Ｐゴシック"/>
            <family val="3"/>
          </rPr>
          <t>小数第１位まで</t>
        </r>
      </text>
    </comment>
    <comment ref="D1" authorId="0">
      <text>
        <r>
          <rPr>
            <b/>
            <sz val="11"/>
            <rFont val="ＭＳ Ｐゴシック"/>
            <family val="3"/>
          </rPr>
          <t>調査対象月をここに入力下さい</t>
        </r>
      </text>
    </comment>
    <comment ref="J11" authorId="0">
      <text>
        <r>
          <rPr>
            <b/>
            <sz val="11"/>
            <rFont val="ＭＳ Ｐゴシック"/>
            <family val="3"/>
          </rPr>
          <t>小数第2位まで</t>
        </r>
      </text>
    </comment>
    <comment ref="C2" authorId="0">
      <text>
        <r>
          <rPr>
            <b/>
            <sz val="11"/>
            <rFont val="ＭＳ Ｐゴシック"/>
            <family val="3"/>
          </rPr>
          <t>府県名をここに入力下さい</t>
        </r>
      </text>
    </comment>
    <comment ref="K11" authorId="0">
      <text>
        <r>
          <rPr>
            <b/>
            <sz val="11"/>
            <rFont val="ＭＳ Ｐゴシック"/>
            <family val="3"/>
          </rPr>
          <t>小数第4位まで入力可能</t>
        </r>
      </text>
    </comment>
    <comment ref="B1" authorId="0">
      <text>
        <r>
          <rPr>
            <b/>
            <sz val="11"/>
            <rFont val="ＭＳ Ｐゴシック"/>
            <family val="3"/>
          </rPr>
          <t>年度ではありません</t>
        </r>
      </text>
    </comment>
  </commentList>
</comments>
</file>

<file path=xl/comments4.xml><?xml version="1.0" encoding="utf-8"?>
<comments xmlns="http://schemas.openxmlformats.org/spreadsheetml/2006/main">
  <authors>
    <author> </author>
    <author>日本海区水産研究所</author>
  </authors>
  <commentList>
    <comment ref="D11" authorId="0">
      <text>
        <r>
          <rPr>
            <b/>
            <sz val="10"/>
            <rFont val="ＭＳ Ｐゴシック"/>
            <family val="3"/>
          </rPr>
          <t xml:space="preserve">文字列
入力例
0時5分の場合 0005 
3時5分の場合 0305
15時23分の場合 1523 </t>
        </r>
      </text>
    </comment>
    <comment ref="E11" authorId="0">
      <text>
        <r>
          <rPr>
            <b/>
            <sz val="10"/>
            <rFont val="ＭＳ Ｐゴシック"/>
            <family val="3"/>
          </rPr>
          <t xml:space="preserve">文字列
整数部分：度
小数部分：分
分未満は、四捨五入
入力例
36度40分　36.40
37度24分　37.24
</t>
        </r>
      </text>
    </comment>
    <comment ref="F11" authorId="0">
      <text>
        <r>
          <rPr>
            <b/>
            <sz val="10"/>
            <rFont val="ＭＳ Ｐゴシック"/>
            <family val="3"/>
          </rPr>
          <t xml:space="preserve">文字列
整数部分：度
小数部分：分
分未満は、四捨五入
入力例
135度05分　133.05
137度24分　137.24
</t>
        </r>
      </text>
    </comment>
    <comment ref="M11" authorId="0">
      <text>
        <r>
          <rPr>
            <b/>
            <sz val="10"/>
            <rFont val="ＭＳ Ｐゴシック"/>
            <family val="3"/>
          </rPr>
          <t>小数第２位まで</t>
        </r>
      </text>
    </comment>
    <comment ref="C11" authorId="0">
      <text>
        <r>
          <rPr>
            <b/>
            <sz val="10"/>
            <rFont val="ＭＳ Ｐゴシック"/>
            <family val="3"/>
          </rPr>
          <t>文字列
入力例
2003年4月25日 の場合
20030425</t>
        </r>
      </text>
    </comment>
    <comment ref="B11" authorId="0">
      <text>
        <r>
          <rPr>
            <b/>
            <sz val="10"/>
            <rFont val="ＭＳ Ｐゴシック"/>
            <family val="3"/>
          </rPr>
          <t>文字列</t>
        </r>
      </text>
    </comment>
    <comment ref="D7" authorId="1">
      <text>
        <r>
          <rPr>
            <sz val="10"/>
            <rFont val="ＭＳ Ｐゴシック"/>
            <family val="3"/>
          </rPr>
          <t xml:space="preserve">２桁までの整数値
</t>
        </r>
      </text>
    </comment>
    <comment ref="H12" authorId="1">
      <text>
        <r>
          <rPr>
            <sz val="10"/>
            <rFont val="ＭＳ Ｐゴシック"/>
            <family val="3"/>
          </rPr>
          <t xml:space="preserve">２桁までの整数値
</t>
        </r>
      </text>
    </comment>
    <comment ref="E7" authorId="1">
      <text>
        <r>
          <rPr>
            <sz val="10"/>
            <rFont val="ＭＳ Ｐゴシック"/>
            <family val="3"/>
          </rPr>
          <t>小数第１位まで</t>
        </r>
      </text>
    </comment>
    <comment ref="D1" authorId="0">
      <text>
        <r>
          <rPr>
            <b/>
            <sz val="11"/>
            <rFont val="ＭＳ Ｐゴシック"/>
            <family val="3"/>
          </rPr>
          <t>調査対象月をここに入力下さい</t>
        </r>
      </text>
    </comment>
    <comment ref="J11" authorId="0">
      <text>
        <r>
          <rPr>
            <b/>
            <sz val="11"/>
            <rFont val="ＭＳ Ｐゴシック"/>
            <family val="3"/>
          </rPr>
          <t>小数第2位まで</t>
        </r>
      </text>
    </comment>
    <comment ref="C2" authorId="0">
      <text>
        <r>
          <rPr>
            <b/>
            <sz val="11"/>
            <rFont val="ＭＳ Ｐゴシック"/>
            <family val="3"/>
          </rPr>
          <t>府県名をここに入力下さい</t>
        </r>
      </text>
    </comment>
    <comment ref="K11" authorId="0">
      <text>
        <r>
          <rPr>
            <b/>
            <sz val="11"/>
            <rFont val="ＭＳ Ｐゴシック"/>
            <family val="3"/>
          </rPr>
          <t>小数第4位まで入力可能</t>
        </r>
      </text>
    </comment>
    <comment ref="B1" authorId="0">
      <text>
        <r>
          <rPr>
            <b/>
            <sz val="11"/>
            <rFont val="ＭＳ Ｐゴシック"/>
            <family val="3"/>
          </rPr>
          <t>年度ではありません</t>
        </r>
      </text>
    </comment>
  </commentList>
</comments>
</file>

<file path=xl/sharedStrings.xml><?xml version="1.0" encoding="utf-8"?>
<sst xmlns="http://schemas.openxmlformats.org/spreadsheetml/2006/main" count="747" uniqueCount="149">
  <si>
    <t>年</t>
  </si>
  <si>
    <t>月</t>
  </si>
  <si>
    <t>卵･稚仔定量表</t>
  </si>
  <si>
    <t>県/府</t>
  </si>
  <si>
    <t>無網試験</t>
  </si>
  <si>
    <t xml:space="preserve">   ﾜｲﾔ-</t>
  </si>
  <si>
    <t xml:space="preserve"> ﾏｲﾜｼ</t>
  </si>
  <si>
    <t xml:space="preserve"> ｶﾀｸﾁｲﾜｼ</t>
  </si>
  <si>
    <t>ｳﾙﾒｲﾜｼ</t>
  </si>
  <si>
    <t>ｽﾙﾒｲｶ</t>
  </si>
  <si>
    <t>ｷｭｳﾘｴｿ</t>
  </si>
  <si>
    <t>ﾎﾀﾙｲｶ</t>
  </si>
  <si>
    <t xml:space="preserve"> ﾎﾀﾙｲｶﾓﾄﾞｷ</t>
  </si>
  <si>
    <t>ﾎﾀﾙｲｶﾓﾄﾞｷ類</t>
  </si>
  <si>
    <t>ｺﾉｼﾛ</t>
  </si>
  <si>
    <t>ﾆｷﾞｽ</t>
  </si>
  <si>
    <t>ｱｶｶﾞﾚｲ</t>
  </si>
  <si>
    <t>ﾋﾗﾒ</t>
  </si>
  <si>
    <t>ｻﾙﾊﾟ類</t>
  </si>
  <si>
    <t>長さ</t>
  </si>
  <si>
    <t xml:space="preserve"> 計回</t>
  </si>
  <si>
    <t xml:space="preserve">  卵</t>
  </si>
  <si>
    <t>類似</t>
  </si>
  <si>
    <t xml:space="preserve"> 前</t>
  </si>
  <si>
    <t>後</t>
  </si>
  <si>
    <t xml:space="preserve"> 卵</t>
  </si>
  <si>
    <t>前</t>
  </si>
  <si>
    <t xml:space="preserve"> 後</t>
  </si>
  <si>
    <t>ﾘﾝｺﾄｳﾁｵﾝ</t>
  </si>
  <si>
    <t>卵</t>
  </si>
  <si>
    <t>魚類</t>
  </si>
  <si>
    <t>頭足類</t>
  </si>
  <si>
    <t xml:space="preserve"> (m)</t>
  </si>
  <si>
    <t xml:space="preserve"> 転数</t>
  </si>
  <si>
    <t xml:space="preserve"> A</t>
  </si>
  <si>
    <t xml:space="preserve"> B</t>
  </si>
  <si>
    <t xml:space="preserve"> C</t>
  </si>
  <si>
    <t xml:space="preserve"> 不</t>
  </si>
  <si>
    <t>魚種卵</t>
  </si>
  <si>
    <t xml:space="preserve"> La</t>
  </si>
  <si>
    <t>La</t>
  </si>
  <si>
    <t>不</t>
  </si>
  <si>
    <t>幼生</t>
  </si>
  <si>
    <t>類似卵</t>
  </si>
  <si>
    <t>前La</t>
  </si>
  <si>
    <t>後La</t>
  </si>
  <si>
    <t>機関コード</t>
  </si>
  <si>
    <t>ネット目合</t>
  </si>
  <si>
    <t>ネット種類</t>
  </si>
  <si>
    <t>平均回転数</t>
  </si>
  <si>
    <t>マイワシ類似魚種卵には，コノシロ？卵含む。ホタルイカモドキ類似卵には，スルメイカ？卵含む。</t>
  </si>
  <si>
    <t>整理</t>
  </si>
  <si>
    <t>観測</t>
  </si>
  <si>
    <t xml:space="preserve"> 濾水</t>
  </si>
  <si>
    <t>表面</t>
  </si>
  <si>
    <t>塩分</t>
  </si>
  <si>
    <t>沈殿量</t>
  </si>
  <si>
    <t>湿重量</t>
  </si>
  <si>
    <t>乾燥</t>
  </si>
  <si>
    <t xml:space="preserve"> ｻﾊﾞ類</t>
  </si>
  <si>
    <t>備考</t>
  </si>
  <si>
    <t>補正係数</t>
  </si>
  <si>
    <t>番号</t>
  </si>
  <si>
    <t>点</t>
  </si>
  <si>
    <t>採取年月日</t>
  </si>
  <si>
    <t>採集時刻</t>
  </si>
  <si>
    <t>緯度</t>
  </si>
  <si>
    <t>経度</t>
  </si>
  <si>
    <t>傾</t>
  </si>
  <si>
    <t>水温</t>
  </si>
  <si>
    <t>重量</t>
  </si>
  <si>
    <t>許容範囲</t>
  </si>
  <si>
    <t>No</t>
  </si>
  <si>
    <t>角</t>
  </si>
  <si>
    <t xml:space="preserve"> (℃)</t>
  </si>
  <si>
    <t>任意</t>
  </si>
  <si>
    <t xml:space="preserve"> (g/網)</t>
  </si>
  <si>
    <t>分割率</t>
  </si>
  <si>
    <t>0335</t>
  </si>
  <si>
    <t>LNP</t>
  </si>
  <si>
    <t>ﾜｲﾔｰ長(m)</t>
  </si>
  <si>
    <t>平均傾角</t>
  </si>
  <si>
    <t>調査船名</t>
  </si>
  <si>
    <t>　　ﾏｱｼﾞ</t>
  </si>
  <si>
    <t>　　その他</t>
  </si>
  <si>
    <t>ｻﾙﾊﾟ</t>
  </si>
  <si>
    <t>　　ﾏｱｼﾞ</t>
  </si>
  <si>
    <t>　　その他</t>
  </si>
  <si>
    <t>ｻﾙﾊﾟ</t>
  </si>
  <si>
    <t>調査船名</t>
  </si>
  <si>
    <t>　　ﾏｱｼﾞ</t>
  </si>
  <si>
    <t>　　その他</t>
  </si>
  <si>
    <t>ｻﾙﾊﾟ</t>
  </si>
  <si>
    <t>0.5&lt;係数&lt;2</t>
  </si>
  <si>
    <t>6a</t>
  </si>
  <si>
    <t>6b</t>
  </si>
  <si>
    <t>9b</t>
  </si>
  <si>
    <t>9c</t>
  </si>
  <si>
    <t>9a</t>
  </si>
  <si>
    <t>3a</t>
  </si>
  <si>
    <t>1a</t>
  </si>
  <si>
    <t>a</t>
  </si>
  <si>
    <t>b</t>
  </si>
  <si>
    <t>6b</t>
  </si>
  <si>
    <t>島根</t>
  </si>
  <si>
    <t>卵は出現せず</t>
  </si>
  <si>
    <t>大型寒天別計測0.97g</t>
  </si>
  <si>
    <t>大型寒天別計測0.68g</t>
  </si>
  <si>
    <t>大型寒天別計測0.55g</t>
  </si>
  <si>
    <t>大型寒天別計測6.91g</t>
  </si>
  <si>
    <t>20070329</t>
  </si>
  <si>
    <t>20070329</t>
  </si>
  <si>
    <t>0944</t>
  </si>
  <si>
    <t>0919</t>
  </si>
  <si>
    <t>35.30</t>
  </si>
  <si>
    <t>35.20</t>
  </si>
  <si>
    <t>35.40</t>
  </si>
  <si>
    <t>35.10</t>
  </si>
  <si>
    <t>35.50</t>
  </si>
  <si>
    <t>36.00</t>
  </si>
  <si>
    <t>36.40</t>
  </si>
  <si>
    <t>20070424</t>
  </si>
  <si>
    <t>20070425</t>
  </si>
  <si>
    <t>20070426</t>
  </si>
  <si>
    <t>0123</t>
  </si>
  <si>
    <t>0149</t>
  </si>
  <si>
    <t>0225</t>
  </si>
  <si>
    <t>0259</t>
  </si>
  <si>
    <t>0403</t>
  </si>
  <si>
    <t>0506</t>
  </si>
  <si>
    <t>0649</t>
  </si>
  <si>
    <t>0814</t>
  </si>
  <si>
    <t>0909</t>
  </si>
  <si>
    <t>132.00</t>
  </si>
  <si>
    <t>132.20</t>
  </si>
  <si>
    <t>132.19</t>
  </si>
  <si>
    <t>131.60</t>
  </si>
  <si>
    <t>132.40</t>
  </si>
  <si>
    <t>131.40</t>
  </si>
  <si>
    <t>0025</t>
  </si>
  <si>
    <t>0148</t>
  </si>
  <si>
    <t>0253</t>
  </si>
  <si>
    <t>0331</t>
  </si>
  <si>
    <t>0415</t>
  </si>
  <si>
    <t>0727</t>
  </si>
  <si>
    <t>0749</t>
  </si>
  <si>
    <t>0822</t>
  </si>
  <si>
    <t>0855</t>
  </si>
  <si>
    <t>0957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</si>
</sst>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_);[Red]\(0.000\)"/>
    <numFmt numFmtId="178" formatCode="hhmm"/>
    <numFmt numFmtId="179" formatCode="0.00_);[Red]\(0.00\)"/>
    <numFmt numFmtId="180" formatCode="0.00_ "/>
    <numFmt numFmtId="181" formatCode="0.0_);[Red]\(0.0\)"/>
    <numFmt numFmtId="182" formatCode="yyyy/mm/dd"/>
    <numFmt numFmtId="183" formatCode="hh:mm"/>
    <numFmt numFmtId="184" formatCode="0.0_ "/>
    <numFmt numFmtId="185" formatCode="0_ "/>
    <numFmt numFmtId="186" formatCode="#,##0.0;[Red]\-#,##0.0"/>
    <numFmt numFmtId="187" formatCode="0.000000_ "/>
    <numFmt numFmtId="188" formatCode="0.00000_ "/>
    <numFmt numFmtId="189" formatCode="0.0000_ "/>
    <numFmt numFmtId="190" formatCode="0.000_ "/>
    <numFmt numFmtId="191" formatCode="0_);[Red]\(0\)"/>
    <numFmt numFmtId="192" formatCode="yyyymmdd"/>
  </numFmts>
  <fonts count="11">
    <font>
      <sz val="14"/>
      <name val="標準明朝"/>
      <family val="1"/>
    </font>
    <font>
      <sz val="11"/>
      <name val="ＭＳ Ｐゴシック"/>
      <family val="3"/>
    </font>
    <font>
      <u val="single"/>
      <sz val="12.2"/>
      <color indexed="12"/>
      <name val="標準明朝"/>
      <family val="1"/>
    </font>
    <font>
      <u val="single"/>
      <sz val="12.2"/>
      <color indexed="36"/>
      <name val="標準明朝"/>
      <family val="1"/>
    </font>
    <font>
      <sz val="14"/>
      <name val="ＭＳ 明朝"/>
      <family val="1"/>
    </font>
    <font>
      <sz val="7"/>
      <name val="標準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4"/>
      <color indexed="8"/>
      <name val="標準明朝"/>
      <family val="1"/>
    </font>
    <font>
      <b/>
      <sz val="8"/>
      <name val="標準明朝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8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8" xfId="0" applyFill="1" applyBorder="1" applyAlignment="1">
      <alignment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/>
    </xf>
    <xf numFmtId="0" fontId="0" fillId="2" borderId="8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3" xfId="0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3" xfId="0" applyFill="1" applyBorder="1" applyAlignment="1">
      <alignment horizontal="center"/>
    </xf>
    <xf numFmtId="0" fontId="0" fillId="2" borderId="15" xfId="0" applyNumberForma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0" borderId="19" xfId="0" applyBorder="1" applyAlignment="1">
      <alignment/>
    </xf>
    <xf numFmtId="0" fontId="0" fillId="2" borderId="19" xfId="0" applyFill="1" applyBorder="1" applyAlignment="1">
      <alignment horizontal="center"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NumberFormat="1" applyFill="1" applyBorder="1" applyAlignment="1">
      <alignment/>
    </xf>
    <xf numFmtId="0" fontId="0" fillId="2" borderId="22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Alignment="1" applyProtection="1">
      <alignment horizontal="center"/>
      <protection/>
    </xf>
    <xf numFmtId="176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80" fontId="0" fillId="0" borderId="0" xfId="0" applyNumberFormat="1" applyAlignment="1">
      <alignment/>
    </xf>
    <xf numFmtId="179" fontId="0" fillId="0" borderId="0" xfId="0" applyNumberFormat="1" applyAlignment="1">
      <alignment/>
    </xf>
    <xf numFmtId="1" fontId="0" fillId="0" borderId="0" xfId="0" applyNumberFormat="1" applyAlignment="1" applyProtection="1">
      <alignment/>
      <protection/>
    </xf>
    <xf numFmtId="177" fontId="0" fillId="0" borderId="0" xfId="0" applyNumberFormat="1" applyAlignment="1" applyProtection="1">
      <alignment/>
      <protection/>
    </xf>
    <xf numFmtId="177" fontId="0" fillId="0" borderId="0" xfId="0" applyNumberFormat="1" applyAlignment="1">
      <alignment/>
    </xf>
    <xf numFmtId="185" fontId="0" fillId="0" borderId="0" xfId="0" applyNumberFormat="1" applyAlignment="1">
      <alignment/>
    </xf>
    <xf numFmtId="186" fontId="0" fillId="0" borderId="0" xfId="17" applyNumberFormat="1" applyBorder="1" applyAlignment="1">
      <alignment horizontal="center"/>
    </xf>
    <xf numFmtId="0" fontId="9" fillId="0" borderId="0" xfId="0" applyFont="1" applyAlignment="1">
      <alignment horizontal="center"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1" fontId="0" fillId="0" borderId="0" xfId="0" applyNumberFormat="1" applyAlignment="1" applyProtection="1">
      <alignment horizontal="right"/>
      <protection/>
    </xf>
    <xf numFmtId="0" fontId="9" fillId="0" borderId="0" xfId="0" applyFont="1" applyAlignment="1">
      <alignment/>
    </xf>
    <xf numFmtId="0" fontId="0" fillId="0" borderId="0" xfId="0" applyFill="1" applyBorder="1" applyAlignment="1">
      <alignment/>
    </xf>
    <xf numFmtId="180" fontId="0" fillId="0" borderId="0" xfId="0" applyNumberFormat="1" applyFill="1" applyBorder="1" applyAlignment="1">
      <alignment horizontal="right" vertical="center"/>
    </xf>
    <xf numFmtId="180" fontId="0" fillId="0" borderId="0" xfId="0" applyNumberFormat="1" applyAlignment="1" applyProtection="1">
      <alignment horizontal="right"/>
      <protection/>
    </xf>
    <xf numFmtId="180" fontId="0" fillId="0" borderId="0" xfId="0" applyNumberFormat="1" applyAlignment="1">
      <alignment horizontal="right"/>
    </xf>
    <xf numFmtId="49" fontId="0" fillId="0" borderId="0" xfId="0" applyNumberFormat="1" applyFill="1" applyBorder="1" applyAlignment="1">
      <alignment horizontal="right"/>
    </xf>
    <xf numFmtId="179" fontId="0" fillId="0" borderId="0" xfId="0" applyNumberFormat="1" applyFill="1" applyBorder="1" applyAlignment="1">
      <alignment horizontal="right"/>
    </xf>
    <xf numFmtId="179" fontId="0" fillId="0" borderId="0" xfId="0" applyNumberFormat="1" applyAlignment="1">
      <alignment horizontal="right"/>
    </xf>
    <xf numFmtId="179" fontId="0" fillId="0" borderId="0" xfId="0" applyNumberFormat="1" applyAlignment="1" applyProtection="1">
      <alignment horizontal="right"/>
      <protection/>
    </xf>
    <xf numFmtId="49" fontId="0" fillId="0" borderId="0" xfId="0" applyNumberFormat="1" applyAlignment="1" applyProtection="1">
      <alignment horizontal="right"/>
      <protection/>
    </xf>
    <xf numFmtId="1" fontId="9" fillId="0" borderId="0" xfId="0" applyNumberFormat="1" applyFont="1" applyAlignment="1" applyProtection="1">
      <alignment horizontal="righ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 transitionEvaluation="1"/>
  <dimension ref="A1:BQ41"/>
  <sheetViews>
    <sheetView tabSelected="1" defaultGridColor="0" zoomScale="75" zoomScaleNormal="75" colorId="22" workbookViewId="0" topLeftCell="A1">
      <pane xSplit="3" topLeftCell="D1" activePane="topRight" state="frozen"/>
      <selection pane="topLeft" activeCell="A1" sqref="A1"/>
      <selection pane="topRight" activeCell="D35" sqref="D35"/>
    </sheetView>
  </sheetViews>
  <sheetFormatPr defaultColWidth="13.58203125" defaultRowHeight="18"/>
  <cols>
    <col min="1" max="2" width="6.83203125" style="0" customWidth="1"/>
    <col min="3" max="5" width="10.66015625" style="0" customWidth="1"/>
    <col min="6" max="6" width="10.66015625" style="63" customWidth="1"/>
    <col min="7" max="7" width="5.83203125" style="0" customWidth="1"/>
    <col min="8" max="8" width="4.83203125" style="0" customWidth="1"/>
    <col min="9" max="12" width="6.83203125" style="0" customWidth="1"/>
    <col min="13" max="14" width="7.83203125" style="0" customWidth="1"/>
    <col min="15" max="15" width="2.66015625" style="0" customWidth="1"/>
    <col min="16" max="19" width="5.83203125" style="0" customWidth="1"/>
    <col min="20" max="20" width="7.83203125" style="0" customWidth="1"/>
    <col min="21" max="32" width="5.83203125" style="0" customWidth="1"/>
    <col min="33" max="33" width="7.83203125" style="0" customWidth="1"/>
    <col min="34" max="39" width="5.83203125" style="0" customWidth="1"/>
    <col min="40" max="40" width="6.91015625" style="0" customWidth="1"/>
    <col min="41" max="44" width="5.83203125" style="0" customWidth="1"/>
    <col min="45" max="45" width="11.83203125" style="0" customWidth="1"/>
    <col min="46" max="48" width="5.83203125" style="0" customWidth="1"/>
    <col min="49" max="49" width="7.83203125" style="0" customWidth="1"/>
    <col min="50" max="51" width="11.83203125" style="0" customWidth="1"/>
    <col min="52" max="64" width="5.83203125" style="0" customWidth="1"/>
    <col min="65" max="65" width="8.83203125" style="0" customWidth="1"/>
    <col min="66" max="67" width="8" style="0" customWidth="1"/>
    <col min="68" max="68" width="19.58203125" style="0" customWidth="1"/>
    <col min="69" max="69" width="11.83203125" style="0" customWidth="1"/>
    <col min="70" max="76" width="5.83203125" style="0" customWidth="1"/>
  </cols>
  <sheetData>
    <row r="1" spans="2:6" ht="18">
      <c r="B1">
        <v>2007</v>
      </c>
      <c r="C1" t="s">
        <v>0</v>
      </c>
      <c r="D1">
        <v>4</v>
      </c>
      <c r="E1" t="s">
        <v>1</v>
      </c>
      <c r="F1" s="2" t="s">
        <v>2</v>
      </c>
    </row>
    <row r="2" spans="3:6" ht="18">
      <c r="C2" s="3" t="s">
        <v>104</v>
      </c>
      <c r="D2" s="2" t="s">
        <v>3</v>
      </c>
      <c r="F2" s="4"/>
    </row>
    <row r="3" spans="3:6" ht="18">
      <c r="C3" s="5" t="s">
        <v>46</v>
      </c>
      <c r="D3" s="5" t="s">
        <v>82</v>
      </c>
      <c r="E3" s="5" t="s">
        <v>47</v>
      </c>
      <c r="F3" s="5" t="s">
        <v>48</v>
      </c>
    </row>
    <row r="4" spans="3:6" ht="18">
      <c r="C4" s="66">
        <v>350100</v>
      </c>
      <c r="D4" s="66">
        <v>3511</v>
      </c>
      <c r="E4" s="7" t="s">
        <v>78</v>
      </c>
      <c r="F4" s="6" t="s">
        <v>79</v>
      </c>
    </row>
    <row r="5" ht="18">
      <c r="F5"/>
    </row>
    <row r="6" spans="3:6" ht="18">
      <c r="C6" s="8"/>
      <c r="D6" s="9" t="s">
        <v>4</v>
      </c>
      <c r="E6" s="10"/>
      <c r="F6"/>
    </row>
    <row r="7" spans="3:6" ht="18">
      <c r="C7" s="11" t="s">
        <v>80</v>
      </c>
      <c r="D7" s="12" t="s">
        <v>81</v>
      </c>
      <c r="E7" s="12" t="s">
        <v>49</v>
      </c>
      <c r="F7"/>
    </row>
    <row r="8" spans="3:6" ht="18">
      <c r="C8" s="13">
        <v>150</v>
      </c>
      <c r="D8" s="13">
        <v>25</v>
      </c>
      <c r="E8" s="61">
        <v>1880</v>
      </c>
      <c r="F8"/>
    </row>
    <row r="9" spans="3:6" ht="18">
      <c r="C9" s="13"/>
      <c r="D9" s="13"/>
      <c r="E9" s="13"/>
      <c r="F9" s="4"/>
    </row>
    <row r="10" spans="1:65" ht="18">
      <c r="A10" s="14"/>
      <c r="B10" s="15" t="s">
        <v>50</v>
      </c>
      <c r="C10" s="15"/>
      <c r="D10" s="15"/>
      <c r="E10" s="15"/>
      <c r="F10" s="16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</row>
    <row r="11" spans="1:69" ht="18">
      <c r="A11" s="17" t="s">
        <v>51</v>
      </c>
      <c r="B11" s="18" t="s">
        <v>52</v>
      </c>
      <c r="C11" s="19"/>
      <c r="D11" s="19"/>
      <c r="E11" s="20"/>
      <c r="F11" s="20"/>
      <c r="G11" s="21" t="s">
        <v>5</v>
      </c>
      <c r="H11" s="22"/>
      <c r="I11" s="23" t="s">
        <v>53</v>
      </c>
      <c r="J11" s="24" t="s">
        <v>54</v>
      </c>
      <c r="K11" s="25" t="s">
        <v>55</v>
      </c>
      <c r="L11" s="26" t="s">
        <v>56</v>
      </c>
      <c r="M11" s="27" t="s">
        <v>57</v>
      </c>
      <c r="N11" s="28" t="s">
        <v>58</v>
      </c>
      <c r="O11" s="28"/>
      <c r="P11" s="29"/>
      <c r="Q11" s="30"/>
      <c r="R11" s="31" t="s">
        <v>6</v>
      </c>
      <c r="S11" s="30"/>
      <c r="T11" s="30"/>
      <c r="U11" s="30"/>
      <c r="V11" s="32"/>
      <c r="W11" s="29"/>
      <c r="X11" s="30"/>
      <c r="Y11" s="31" t="s">
        <v>7</v>
      </c>
      <c r="Z11" s="30"/>
      <c r="AA11" s="30"/>
      <c r="AB11" s="30"/>
      <c r="AC11" s="29"/>
      <c r="AD11" s="30"/>
      <c r="AE11" s="31" t="s">
        <v>59</v>
      </c>
      <c r="AF11" s="30"/>
      <c r="AG11" s="30"/>
      <c r="AH11" s="30"/>
      <c r="AI11" s="30"/>
      <c r="AJ11" s="29"/>
      <c r="AK11" s="30"/>
      <c r="AL11" s="31" t="s">
        <v>8</v>
      </c>
      <c r="AM11" s="30"/>
      <c r="AN11" s="30"/>
      <c r="AO11" s="30"/>
      <c r="AP11" s="32"/>
      <c r="AQ11" s="33" t="s">
        <v>83</v>
      </c>
      <c r="AR11" s="30"/>
      <c r="AS11" s="34" t="s">
        <v>9</v>
      </c>
      <c r="AT11" s="29"/>
      <c r="AU11" s="31" t="s">
        <v>10</v>
      </c>
      <c r="AV11" s="30"/>
      <c r="AW11" s="34" t="s">
        <v>11</v>
      </c>
      <c r="AX11" s="35" t="s">
        <v>12</v>
      </c>
      <c r="AY11" s="34" t="s">
        <v>13</v>
      </c>
      <c r="AZ11" s="29"/>
      <c r="BA11" s="31" t="s">
        <v>14</v>
      </c>
      <c r="BB11" s="30"/>
      <c r="BC11" s="29"/>
      <c r="BD11" s="31" t="s">
        <v>15</v>
      </c>
      <c r="BE11" s="30"/>
      <c r="BF11" s="29"/>
      <c r="BG11" s="31" t="s">
        <v>16</v>
      </c>
      <c r="BH11" s="30"/>
      <c r="BI11" s="34" t="s">
        <v>17</v>
      </c>
      <c r="BJ11" s="29"/>
      <c r="BK11" s="33" t="s">
        <v>84</v>
      </c>
      <c r="BL11" s="30"/>
      <c r="BM11" s="32"/>
      <c r="BN11" s="24" t="s">
        <v>18</v>
      </c>
      <c r="BO11" s="24" t="s">
        <v>85</v>
      </c>
      <c r="BP11" s="24" t="s">
        <v>60</v>
      </c>
      <c r="BQ11" s="6" t="s">
        <v>61</v>
      </c>
    </row>
    <row r="12" spans="1:69" ht="18">
      <c r="A12" s="17" t="s">
        <v>62</v>
      </c>
      <c r="B12" s="23" t="s">
        <v>63</v>
      </c>
      <c r="C12" s="23" t="s">
        <v>64</v>
      </c>
      <c r="D12" s="23" t="s">
        <v>65</v>
      </c>
      <c r="E12" s="36" t="s">
        <v>66</v>
      </c>
      <c r="F12" s="37" t="s">
        <v>67</v>
      </c>
      <c r="G12" s="23" t="s">
        <v>19</v>
      </c>
      <c r="H12" s="38" t="s">
        <v>68</v>
      </c>
      <c r="I12" s="23" t="s">
        <v>20</v>
      </c>
      <c r="J12" s="36" t="s">
        <v>69</v>
      </c>
      <c r="K12" s="25"/>
      <c r="L12" s="25"/>
      <c r="M12" s="27"/>
      <c r="N12" s="28" t="s">
        <v>70</v>
      </c>
      <c r="O12" s="28"/>
      <c r="P12" s="39"/>
      <c r="Q12" s="22"/>
      <c r="R12" s="40" t="s">
        <v>21</v>
      </c>
      <c r="S12" s="22"/>
      <c r="T12" s="36" t="s">
        <v>22</v>
      </c>
      <c r="U12" s="41" t="s">
        <v>23</v>
      </c>
      <c r="V12" s="42" t="s">
        <v>24</v>
      </c>
      <c r="W12" s="39"/>
      <c r="X12" s="22"/>
      <c r="Y12" s="40" t="s">
        <v>25</v>
      </c>
      <c r="Z12" s="22"/>
      <c r="AA12" s="41" t="s">
        <v>26</v>
      </c>
      <c r="AB12" s="42" t="s">
        <v>27</v>
      </c>
      <c r="AC12" s="39"/>
      <c r="AD12" s="22"/>
      <c r="AE12" s="40" t="s">
        <v>21</v>
      </c>
      <c r="AF12" s="22"/>
      <c r="AG12" s="36" t="s">
        <v>22</v>
      </c>
      <c r="AH12" s="42" t="s">
        <v>23</v>
      </c>
      <c r="AI12" s="42" t="s">
        <v>24</v>
      </c>
      <c r="AJ12" s="39"/>
      <c r="AK12" s="22"/>
      <c r="AL12" s="40" t="s">
        <v>25</v>
      </c>
      <c r="AM12" s="22"/>
      <c r="AN12" s="36" t="s">
        <v>22</v>
      </c>
      <c r="AO12" s="36" t="s">
        <v>23</v>
      </c>
      <c r="AP12" s="36" t="s">
        <v>24</v>
      </c>
      <c r="AQ12" s="42" t="s">
        <v>23</v>
      </c>
      <c r="AR12" s="42" t="s">
        <v>24</v>
      </c>
      <c r="AS12" s="23" t="s">
        <v>28</v>
      </c>
      <c r="AT12" s="23" t="s">
        <v>29</v>
      </c>
      <c r="AU12" s="42" t="s">
        <v>23</v>
      </c>
      <c r="AV12" s="42" t="s">
        <v>24</v>
      </c>
      <c r="AW12" s="23" t="s">
        <v>29</v>
      </c>
      <c r="AX12" s="36"/>
      <c r="AY12" s="19"/>
      <c r="AZ12" s="23" t="s">
        <v>29</v>
      </c>
      <c r="BA12" s="42" t="s">
        <v>23</v>
      </c>
      <c r="BB12" s="42" t="s">
        <v>24</v>
      </c>
      <c r="BC12" s="23" t="s">
        <v>29</v>
      </c>
      <c r="BD12" s="42" t="s">
        <v>23</v>
      </c>
      <c r="BE12" s="42" t="s">
        <v>24</v>
      </c>
      <c r="BF12" s="23" t="s">
        <v>29</v>
      </c>
      <c r="BG12" s="42" t="s">
        <v>23</v>
      </c>
      <c r="BH12" s="42" t="s">
        <v>24</v>
      </c>
      <c r="BI12" s="23" t="s">
        <v>24</v>
      </c>
      <c r="BJ12" s="19"/>
      <c r="BK12" s="43" t="s">
        <v>30</v>
      </c>
      <c r="BL12" s="44"/>
      <c r="BM12" s="42" t="s">
        <v>31</v>
      </c>
      <c r="BN12" s="36"/>
      <c r="BO12" s="36"/>
      <c r="BP12" s="36"/>
      <c r="BQ12" s="6" t="s">
        <v>71</v>
      </c>
    </row>
    <row r="13" spans="1:69" ht="18">
      <c r="A13" s="45"/>
      <c r="B13" s="46" t="s">
        <v>72</v>
      </c>
      <c r="C13" s="47"/>
      <c r="D13" s="47"/>
      <c r="E13" s="48"/>
      <c r="F13" s="49"/>
      <c r="G13" s="46" t="s">
        <v>32</v>
      </c>
      <c r="H13" s="50" t="s">
        <v>73</v>
      </c>
      <c r="I13" s="46" t="s">
        <v>33</v>
      </c>
      <c r="J13" s="51" t="s">
        <v>74</v>
      </c>
      <c r="K13" s="52" t="s">
        <v>75</v>
      </c>
      <c r="L13" s="52" t="s">
        <v>75</v>
      </c>
      <c r="M13" s="53" t="s">
        <v>76</v>
      </c>
      <c r="N13" s="54" t="s">
        <v>75</v>
      </c>
      <c r="O13" s="54"/>
      <c r="P13" s="46" t="s">
        <v>34</v>
      </c>
      <c r="Q13" s="50" t="s">
        <v>35</v>
      </c>
      <c r="R13" s="50" t="s">
        <v>36</v>
      </c>
      <c r="S13" s="50" t="s">
        <v>37</v>
      </c>
      <c r="T13" s="51" t="s">
        <v>38</v>
      </c>
      <c r="U13" s="46" t="s">
        <v>39</v>
      </c>
      <c r="V13" s="51" t="s">
        <v>40</v>
      </c>
      <c r="W13" s="46" t="s">
        <v>34</v>
      </c>
      <c r="X13" s="50" t="s">
        <v>35</v>
      </c>
      <c r="Y13" s="50" t="s">
        <v>36</v>
      </c>
      <c r="Z13" s="50" t="s">
        <v>41</v>
      </c>
      <c r="AA13" s="46" t="s">
        <v>40</v>
      </c>
      <c r="AB13" s="51" t="s">
        <v>39</v>
      </c>
      <c r="AC13" s="46" t="s">
        <v>34</v>
      </c>
      <c r="AD13" s="50" t="s">
        <v>35</v>
      </c>
      <c r="AE13" s="50" t="s">
        <v>36</v>
      </c>
      <c r="AF13" s="50" t="s">
        <v>37</v>
      </c>
      <c r="AG13" s="51" t="s">
        <v>38</v>
      </c>
      <c r="AH13" s="51" t="s">
        <v>39</v>
      </c>
      <c r="AI13" s="51" t="s">
        <v>40</v>
      </c>
      <c r="AJ13" s="46" t="s">
        <v>34</v>
      </c>
      <c r="AK13" s="50" t="s">
        <v>35</v>
      </c>
      <c r="AL13" s="50" t="s">
        <v>36</v>
      </c>
      <c r="AM13" s="50" t="s">
        <v>37</v>
      </c>
      <c r="AN13" s="51" t="s">
        <v>38</v>
      </c>
      <c r="AO13" s="51" t="s">
        <v>39</v>
      </c>
      <c r="AP13" s="51" t="s">
        <v>40</v>
      </c>
      <c r="AQ13" s="51" t="s">
        <v>39</v>
      </c>
      <c r="AR13" s="51" t="s">
        <v>40</v>
      </c>
      <c r="AS13" s="46" t="s">
        <v>42</v>
      </c>
      <c r="AT13" s="47"/>
      <c r="AU13" s="51" t="s">
        <v>39</v>
      </c>
      <c r="AV13" s="51" t="s">
        <v>40</v>
      </c>
      <c r="AW13" s="47"/>
      <c r="AX13" s="51" t="s">
        <v>43</v>
      </c>
      <c r="AY13" s="46" t="s">
        <v>42</v>
      </c>
      <c r="AZ13" s="47"/>
      <c r="BA13" s="51" t="s">
        <v>39</v>
      </c>
      <c r="BB13" s="51" t="s">
        <v>40</v>
      </c>
      <c r="BC13" s="47"/>
      <c r="BD13" s="51" t="s">
        <v>39</v>
      </c>
      <c r="BE13" s="51" t="s">
        <v>40</v>
      </c>
      <c r="BF13" s="47"/>
      <c r="BG13" s="51" t="s">
        <v>39</v>
      </c>
      <c r="BH13" s="51" t="s">
        <v>40</v>
      </c>
      <c r="BI13" s="46" t="s">
        <v>40</v>
      </c>
      <c r="BJ13" s="46" t="s">
        <v>29</v>
      </c>
      <c r="BK13" s="46" t="s">
        <v>44</v>
      </c>
      <c r="BL13" s="51" t="s">
        <v>45</v>
      </c>
      <c r="BM13" s="51" t="s">
        <v>42</v>
      </c>
      <c r="BN13" s="51"/>
      <c r="BO13" s="51" t="s">
        <v>77</v>
      </c>
      <c r="BP13" s="51"/>
      <c r="BQ13" s="55" t="s">
        <v>93</v>
      </c>
    </row>
    <row r="14" spans="1:69" ht="18">
      <c r="A14" s="68">
        <v>1</v>
      </c>
      <c r="B14" s="67" t="s">
        <v>101</v>
      </c>
      <c r="C14" s="67">
        <v>20070328</v>
      </c>
      <c r="D14" s="77" t="s">
        <v>112</v>
      </c>
      <c r="E14" s="77">
        <v>34.52</v>
      </c>
      <c r="F14" s="81" t="s">
        <v>133</v>
      </c>
      <c r="G14" s="70">
        <v>65</v>
      </c>
      <c r="H14" s="70">
        <v>32</v>
      </c>
      <c r="I14" s="70">
        <v>730</v>
      </c>
      <c r="J14" s="78">
        <v>14.6</v>
      </c>
      <c r="K14" s="55"/>
      <c r="L14" s="55"/>
      <c r="M14" s="74">
        <v>1.55</v>
      </c>
      <c r="N14" s="69"/>
      <c r="O14" s="69"/>
      <c r="P14" s="73">
        <v>1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3</v>
      </c>
      <c r="X14" s="73">
        <v>0</v>
      </c>
      <c r="Y14" s="73">
        <v>0</v>
      </c>
      <c r="Z14" s="73">
        <v>1</v>
      </c>
      <c r="AA14" s="73">
        <v>10</v>
      </c>
      <c r="AB14" s="73">
        <v>11</v>
      </c>
      <c r="AC14" s="73">
        <v>0</v>
      </c>
      <c r="AD14" s="73">
        <v>0</v>
      </c>
      <c r="AE14" s="73">
        <v>0</v>
      </c>
      <c r="AF14" s="73">
        <v>0</v>
      </c>
      <c r="AG14" s="73">
        <v>0</v>
      </c>
      <c r="AH14" s="73">
        <v>0</v>
      </c>
      <c r="AI14" s="73">
        <v>0</v>
      </c>
      <c r="AJ14" s="73">
        <v>0</v>
      </c>
      <c r="AK14" s="73">
        <v>0</v>
      </c>
      <c r="AL14" s="73">
        <v>0</v>
      </c>
      <c r="AM14" s="73">
        <v>0</v>
      </c>
      <c r="AN14" s="73">
        <v>0</v>
      </c>
      <c r="AO14" s="73">
        <v>0</v>
      </c>
      <c r="AP14" s="73">
        <v>1</v>
      </c>
      <c r="AQ14" s="73">
        <v>0</v>
      </c>
      <c r="AR14" s="73">
        <v>0</v>
      </c>
      <c r="AS14" s="73">
        <v>0</v>
      </c>
      <c r="AT14" s="73">
        <v>0</v>
      </c>
      <c r="AU14" s="73">
        <v>0</v>
      </c>
      <c r="AV14" s="73">
        <v>0</v>
      </c>
      <c r="AW14" s="73">
        <v>0</v>
      </c>
      <c r="AX14" s="73">
        <v>0</v>
      </c>
      <c r="AY14" s="73">
        <v>0</v>
      </c>
      <c r="AZ14" s="73">
        <v>0</v>
      </c>
      <c r="BA14" s="73">
        <v>0</v>
      </c>
      <c r="BB14" s="73">
        <v>0</v>
      </c>
      <c r="BC14" s="73">
        <v>0</v>
      </c>
      <c r="BD14" s="73">
        <v>0</v>
      </c>
      <c r="BE14" s="73">
        <v>0</v>
      </c>
      <c r="BF14" s="73">
        <v>0</v>
      </c>
      <c r="BG14" s="73">
        <v>0</v>
      </c>
      <c r="BH14" s="73">
        <v>0</v>
      </c>
      <c r="BI14" s="73">
        <v>0</v>
      </c>
      <c r="BJ14" s="73">
        <v>0</v>
      </c>
      <c r="BK14" s="73">
        <v>0</v>
      </c>
      <c r="BL14" s="73">
        <v>2</v>
      </c>
      <c r="BM14" s="73">
        <v>0</v>
      </c>
      <c r="BN14" s="73">
        <v>0</v>
      </c>
      <c r="BO14" s="73">
        <v>1</v>
      </c>
      <c r="BP14" s="55"/>
      <c r="BQ14" s="59">
        <f>(I14/G14)/($E$8/$C$8)</f>
        <v>0.8960720130932897</v>
      </c>
    </row>
    <row r="15" spans="1:69" ht="18">
      <c r="A15" s="68">
        <v>2</v>
      </c>
      <c r="B15" s="67" t="s">
        <v>102</v>
      </c>
      <c r="C15" s="67">
        <v>20070328</v>
      </c>
      <c r="D15" s="77">
        <v>1006</v>
      </c>
      <c r="E15" s="77">
        <v>34.55</v>
      </c>
      <c r="F15" s="81" t="s">
        <v>133</v>
      </c>
      <c r="G15" s="70">
        <v>93</v>
      </c>
      <c r="H15" s="70">
        <v>14</v>
      </c>
      <c r="I15" s="70">
        <v>990</v>
      </c>
      <c r="J15" s="78">
        <v>15</v>
      </c>
      <c r="K15" s="55"/>
      <c r="L15" s="55"/>
      <c r="M15" s="74">
        <v>1.32</v>
      </c>
      <c r="N15" s="69"/>
      <c r="O15" s="69"/>
      <c r="P15" s="73">
        <v>0</v>
      </c>
      <c r="Q15" s="73">
        <v>2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192</v>
      </c>
      <c r="X15" s="73">
        <v>38</v>
      </c>
      <c r="Y15" s="73">
        <v>31</v>
      </c>
      <c r="Z15" s="73">
        <v>12</v>
      </c>
      <c r="AA15" s="73">
        <v>88</v>
      </c>
      <c r="AB15" s="73">
        <v>22</v>
      </c>
      <c r="AC15" s="73">
        <v>0</v>
      </c>
      <c r="AD15" s="73">
        <v>0</v>
      </c>
      <c r="AE15" s="73">
        <v>0</v>
      </c>
      <c r="AF15" s="73">
        <v>0</v>
      </c>
      <c r="AG15" s="73">
        <v>0</v>
      </c>
      <c r="AH15" s="73">
        <v>0</v>
      </c>
      <c r="AI15" s="73">
        <v>0</v>
      </c>
      <c r="AJ15" s="73">
        <v>0</v>
      </c>
      <c r="AK15" s="73">
        <v>4</v>
      </c>
      <c r="AL15" s="73">
        <v>0</v>
      </c>
      <c r="AM15" s="73">
        <v>0</v>
      </c>
      <c r="AN15" s="73">
        <v>0</v>
      </c>
      <c r="AO15" s="73">
        <v>0</v>
      </c>
      <c r="AP15" s="73">
        <v>0</v>
      </c>
      <c r="AQ15" s="73">
        <v>0</v>
      </c>
      <c r="AR15" s="73">
        <v>0</v>
      </c>
      <c r="AS15" s="73">
        <v>0</v>
      </c>
      <c r="AT15" s="73">
        <v>0</v>
      </c>
      <c r="AU15" s="73">
        <v>0</v>
      </c>
      <c r="AV15" s="73">
        <v>0</v>
      </c>
      <c r="AW15" s="73">
        <v>0</v>
      </c>
      <c r="AX15" s="73">
        <v>0</v>
      </c>
      <c r="AY15" s="73">
        <v>0</v>
      </c>
      <c r="AZ15" s="73">
        <v>0</v>
      </c>
      <c r="BA15" s="73">
        <v>0</v>
      </c>
      <c r="BB15" s="73">
        <v>0</v>
      </c>
      <c r="BC15" s="73">
        <v>1</v>
      </c>
      <c r="BD15" s="73">
        <v>0</v>
      </c>
      <c r="BE15" s="73">
        <v>0</v>
      </c>
      <c r="BF15" s="73">
        <v>0</v>
      </c>
      <c r="BG15" s="73">
        <v>0</v>
      </c>
      <c r="BH15" s="73">
        <v>0</v>
      </c>
      <c r="BI15" s="73">
        <v>0</v>
      </c>
      <c r="BJ15" s="73">
        <v>4</v>
      </c>
      <c r="BK15" s="73">
        <v>0</v>
      </c>
      <c r="BL15" s="73">
        <v>0</v>
      </c>
      <c r="BM15" s="73">
        <v>0</v>
      </c>
      <c r="BN15" s="73">
        <v>3</v>
      </c>
      <c r="BO15" s="73">
        <v>1</v>
      </c>
      <c r="BP15" s="55"/>
      <c r="BQ15" s="59">
        <f>(I15/G15)/($E$8/$C$8)</f>
        <v>0.8493479752916953</v>
      </c>
    </row>
    <row r="16" spans="1:69" ht="18">
      <c r="A16" s="68">
        <v>3</v>
      </c>
      <c r="B16" s="67" t="s">
        <v>100</v>
      </c>
      <c r="C16" s="67">
        <v>20070328</v>
      </c>
      <c r="D16" s="77">
        <v>1114</v>
      </c>
      <c r="E16" s="77">
        <v>35.05</v>
      </c>
      <c r="F16" s="81" t="s">
        <v>133</v>
      </c>
      <c r="G16" s="70">
        <v>138</v>
      </c>
      <c r="H16" s="70">
        <v>16</v>
      </c>
      <c r="I16" s="70">
        <v>1440</v>
      </c>
      <c r="J16" s="78">
        <v>14.9</v>
      </c>
      <c r="K16" s="55"/>
      <c r="L16" s="55"/>
      <c r="M16" s="74">
        <v>2.41</v>
      </c>
      <c r="N16" s="69"/>
      <c r="O16" s="69"/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245</v>
      </c>
      <c r="X16" s="73">
        <v>140</v>
      </c>
      <c r="Y16" s="73">
        <v>35</v>
      </c>
      <c r="Z16" s="73">
        <v>11</v>
      </c>
      <c r="AA16" s="73">
        <v>34</v>
      </c>
      <c r="AB16" s="73">
        <v>25</v>
      </c>
      <c r="AC16" s="73">
        <v>0</v>
      </c>
      <c r="AD16" s="73">
        <v>0</v>
      </c>
      <c r="AE16" s="73">
        <v>0</v>
      </c>
      <c r="AF16" s="73">
        <v>0</v>
      </c>
      <c r="AG16" s="73">
        <v>0</v>
      </c>
      <c r="AH16" s="73">
        <v>0</v>
      </c>
      <c r="AI16" s="73">
        <v>0</v>
      </c>
      <c r="AJ16" s="73">
        <v>0</v>
      </c>
      <c r="AK16" s="73">
        <v>0</v>
      </c>
      <c r="AL16" s="73">
        <v>0</v>
      </c>
      <c r="AM16" s="73">
        <v>0</v>
      </c>
      <c r="AN16" s="73">
        <v>0</v>
      </c>
      <c r="AO16" s="73">
        <v>0</v>
      </c>
      <c r="AP16" s="73">
        <v>0</v>
      </c>
      <c r="AQ16" s="73">
        <v>0</v>
      </c>
      <c r="AR16" s="73">
        <v>0</v>
      </c>
      <c r="AS16" s="73">
        <v>0</v>
      </c>
      <c r="AT16" s="73">
        <v>0</v>
      </c>
      <c r="AU16" s="73">
        <v>0</v>
      </c>
      <c r="AV16" s="73">
        <v>0</v>
      </c>
      <c r="AW16" s="73">
        <v>0</v>
      </c>
      <c r="AX16" s="73">
        <v>0</v>
      </c>
      <c r="AY16" s="73">
        <v>1</v>
      </c>
      <c r="AZ16" s="73">
        <v>0</v>
      </c>
      <c r="BA16" s="73">
        <v>0</v>
      </c>
      <c r="BB16" s="73">
        <v>0</v>
      </c>
      <c r="BC16" s="73">
        <v>1</v>
      </c>
      <c r="BD16" s="73">
        <v>1</v>
      </c>
      <c r="BE16" s="73">
        <v>0</v>
      </c>
      <c r="BF16" s="73">
        <v>0</v>
      </c>
      <c r="BG16" s="73">
        <v>0</v>
      </c>
      <c r="BH16" s="73">
        <v>0</v>
      </c>
      <c r="BI16" s="73">
        <v>0</v>
      </c>
      <c r="BJ16" s="73">
        <v>0</v>
      </c>
      <c r="BK16" s="73">
        <v>0</v>
      </c>
      <c r="BL16" s="73">
        <v>1</v>
      </c>
      <c r="BM16" s="73">
        <v>0</v>
      </c>
      <c r="BN16" s="73">
        <v>0</v>
      </c>
      <c r="BO16" s="73">
        <v>1</v>
      </c>
      <c r="BP16" s="55"/>
      <c r="BQ16" s="59">
        <f>(I16/G16)/($E$8/$C$8)</f>
        <v>0.8325624421831638</v>
      </c>
    </row>
    <row r="17" spans="1:69" ht="17.25">
      <c r="A17" s="68">
        <v>4</v>
      </c>
      <c r="B17" s="61">
        <v>3</v>
      </c>
      <c r="C17" s="67">
        <v>20070328</v>
      </c>
      <c r="D17" s="67">
        <v>1245</v>
      </c>
      <c r="E17" s="67" t="s">
        <v>115</v>
      </c>
      <c r="F17" s="81" t="s">
        <v>133</v>
      </c>
      <c r="G17" s="71">
        <v>148</v>
      </c>
      <c r="H17" s="71">
        <v>15</v>
      </c>
      <c r="I17" s="71">
        <v>1450</v>
      </c>
      <c r="J17" s="79">
        <v>14.7</v>
      </c>
      <c r="K17" s="57"/>
      <c r="L17" s="57"/>
      <c r="M17" s="75">
        <v>1.89</v>
      </c>
      <c r="N17" s="58"/>
      <c r="O17" s="58"/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133</v>
      </c>
      <c r="X17" s="73">
        <v>124</v>
      </c>
      <c r="Y17" s="73">
        <v>225</v>
      </c>
      <c r="Z17" s="73">
        <v>0</v>
      </c>
      <c r="AA17" s="73">
        <v>86</v>
      </c>
      <c r="AB17" s="73">
        <v>12</v>
      </c>
      <c r="AC17" s="73">
        <v>0</v>
      </c>
      <c r="AD17" s="73">
        <v>0</v>
      </c>
      <c r="AE17" s="73">
        <v>0</v>
      </c>
      <c r="AF17" s="73">
        <v>0</v>
      </c>
      <c r="AG17" s="73">
        <v>0</v>
      </c>
      <c r="AH17" s="73">
        <v>0</v>
      </c>
      <c r="AI17" s="73">
        <v>0</v>
      </c>
      <c r="AJ17" s="73">
        <v>0</v>
      </c>
      <c r="AK17" s="73">
        <v>0</v>
      </c>
      <c r="AL17" s="73">
        <v>0</v>
      </c>
      <c r="AM17" s="73">
        <v>0</v>
      </c>
      <c r="AN17" s="73">
        <v>0</v>
      </c>
      <c r="AO17" s="73">
        <v>0</v>
      </c>
      <c r="AP17" s="73">
        <v>0</v>
      </c>
      <c r="AQ17" s="73">
        <v>0</v>
      </c>
      <c r="AR17" s="73">
        <v>0</v>
      </c>
      <c r="AS17" s="73">
        <v>0</v>
      </c>
      <c r="AT17" s="73">
        <v>0</v>
      </c>
      <c r="AU17" s="73">
        <v>0</v>
      </c>
      <c r="AV17" s="73">
        <v>0</v>
      </c>
      <c r="AW17" s="73">
        <v>1</v>
      </c>
      <c r="AX17" s="73">
        <v>0</v>
      </c>
      <c r="AY17" s="73">
        <v>1</v>
      </c>
      <c r="AZ17" s="73">
        <v>0</v>
      </c>
      <c r="BA17" s="73">
        <v>0</v>
      </c>
      <c r="BB17" s="73">
        <v>0</v>
      </c>
      <c r="BC17" s="73">
        <v>1</v>
      </c>
      <c r="BD17" s="73">
        <v>0</v>
      </c>
      <c r="BE17" s="73">
        <v>0</v>
      </c>
      <c r="BF17" s="73">
        <v>0</v>
      </c>
      <c r="BG17" s="73">
        <v>0</v>
      </c>
      <c r="BH17" s="73">
        <v>0</v>
      </c>
      <c r="BI17" s="73">
        <v>0</v>
      </c>
      <c r="BJ17" s="73">
        <v>0</v>
      </c>
      <c r="BK17" s="73">
        <v>0</v>
      </c>
      <c r="BL17" s="73">
        <v>0</v>
      </c>
      <c r="BM17" s="73">
        <v>0</v>
      </c>
      <c r="BN17" s="73">
        <v>1</v>
      </c>
      <c r="BO17" s="73">
        <v>1</v>
      </c>
      <c r="BQ17" s="59">
        <f>(I17/G17)/($E$8/$C$8)</f>
        <v>0.7816992524439332</v>
      </c>
    </row>
    <row r="18" spans="1:69" ht="17.25">
      <c r="A18" s="68">
        <v>5</v>
      </c>
      <c r="B18" s="67" t="s">
        <v>99</v>
      </c>
      <c r="C18" s="67">
        <v>20070328</v>
      </c>
      <c r="D18" s="67">
        <v>1343</v>
      </c>
      <c r="E18" s="67" t="s">
        <v>114</v>
      </c>
      <c r="F18" s="81" t="s">
        <v>133</v>
      </c>
      <c r="G18" s="71">
        <v>150</v>
      </c>
      <c r="H18" s="71">
        <v>17</v>
      </c>
      <c r="I18" s="71">
        <v>1610</v>
      </c>
      <c r="J18" s="80">
        <v>15</v>
      </c>
      <c r="K18" s="57"/>
      <c r="L18" s="57"/>
      <c r="M18" s="75">
        <v>1.03</v>
      </c>
      <c r="N18" s="58"/>
      <c r="O18" s="58"/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46</v>
      </c>
      <c r="X18" s="73">
        <v>53</v>
      </c>
      <c r="Y18" s="73">
        <v>12</v>
      </c>
      <c r="Z18" s="73">
        <v>0</v>
      </c>
      <c r="AA18" s="73">
        <v>12</v>
      </c>
      <c r="AB18" s="73">
        <v>24</v>
      </c>
      <c r="AC18" s="73">
        <v>0</v>
      </c>
      <c r="AD18" s="73">
        <v>0</v>
      </c>
      <c r="AE18" s="73">
        <v>0</v>
      </c>
      <c r="AF18" s="73">
        <v>0</v>
      </c>
      <c r="AG18" s="73">
        <v>0</v>
      </c>
      <c r="AH18" s="73">
        <v>0</v>
      </c>
      <c r="AI18" s="73">
        <v>0</v>
      </c>
      <c r="AJ18" s="73">
        <v>0</v>
      </c>
      <c r="AK18" s="73">
        <v>0</v>
      </c>
      <c r="AL18" s="73">
        <v>0</v>
      </c>
      <c r="AM18" s="73">
        <v>0</v>
      </c>
      <c r="AN18" s="73">
        <v>0</v>
      </c>
      <c r="AO18" s="73">
        <v>0</v>
      </c>
      <c r="AP18" s="73">
        <v>0</v>
      </c>
      <c r="AQ18" s="73">
        <v>0</v>
      </c>
      <c r="AR18" s="73">
        <v>0</v>
      </c>
      <c r="AS18" s="73">
        <v>0</v>
      </c>
      <c r="AT18" s="73">
        <v>14</v>
      </c>
      <c r="AU18" s="73">
        <v>0</v>
      </c>
      <c r="AV18" s="73">
        <v>0</v>
      </c>
      <c r="AW18" s="73">
        <v>2</v>
      </c>
      <c r="AX18" s="73">
        <v>0</v>
      </c>
      <c r="AY18" s="73">
        <v>0</v>
      </c>
      <c r="AZ18" s="73">
        <v>0</v>
      </c>
      <c r="BA18" s="73">
        <v>0</v>
      </c>
      <c r="BB18" s="73">
        <v>0</v>
      </c>
      <c r="BC18" s="73">
        <v>0</v>
      </c>
      <c r="BD18" s="73">
        <v>0</v>
      </c>
      <c r="BE18" s="73">
        <v>0</v>
      </c>
      <c r="BF18" s="73">
        <v>2</v>
      </c>
      <c r="BG18" s="73">
        <v>0</v>
      </c>
      <c r="BH18" s="73">
        <v>0</v>
      </c>
      <c r="BI18" s="73">
        <v>0</v>
      </c>
      <c r="BJ18" s="73">
        <v>8</v>
      </c>
      <c r="BK18" s="73">
        <v>1</v>
      </c>
      <c r="BL18" s="73">
        <v>0</v>
      </c>
      <c r="BM18" s="73">
        <v>0</v>
      </c>
      <c r="BN18" s="73">
        <v>0</v>
      </c>
      <c r="BO18" s="73">
        <v>1</v>
      </c>
      <c r="BQ18" s="59">
        <f aca="true" t="shared" si="0" ref="BQ18:BQ35">(I18/G18)/($E$8/$C$8)</f>
        <v>0.8563829787234042</v>
      </c>
    </row>
    <row r="19" spans="1:69" ht="17.25">
      <c r="A19" s="68">
        <v>6</v>
      </c>
      <c r="B19" s="61">
        <v>4</v>
      </c>
      <c r="C19" s="67">
        <v>20070328</v>
      </c>
      <c r="D19" s="67">
        <v>1440</v>
      </c>
      <c r="E19" s="67" t="s">
        <v>116</v>
      </c>
      <c r="F19" s="81" t="s">
        <v>133</v>
      </c>
      <c r="G19" s="71">
        <v>150</v>
      </c>
      <c r="H19" s="71">
        <v>4</v>
      </c>
      <c r="I19" s="71">
        <v>1460</v>
      </c>
      <c r="J19" s="79">
        <v>15.1</v>
      </c>
      <c r="M19" s="76">
        <v>2.74</v>
      </c>
      <c r="N19" s="60"/>
      <c r="O19" s="60"/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39</v>
      </c>
      <c r="X19" s="73">
        <v>44</v>
      </c>
      <c r="Y19" s="73">
        <v>71</v>
      </c>
      <c r="Z19" s="73">
        <v>1</v>
      </c>
      <c r="AA19" s="73">
        <v>13</v>
      </c>
      <c r="AB19" s="73">
        <v>6</v>
      </c>
      <c r="AC19" s="73">
        <v>0</v>
      </c>
      <c r="AD19" s="73">
        <v>0</v>
      </c>
      <c r="AE19" s="73">
        <v>0</v>
      </c>
      <c r="AF19" s="73">
        <v>0</v>
      </c>
      <c r="AG19" s="73">
        <v>0</v>
      </c>
      <c r="AH19" s="73">
        <v>0</v>
      </c>
      <c r="AI19" s="73">
        <v>0</v>
      </c>
      <c r="AJ19" s="73">
        <v>0</v>
      </c>
      <c r="AK19" s="73">
        <v>0</v>
      </c>
      <c r="AL19" s="73">
        <v>0</v>
      </c>
      <c r="AM19" s="73">
        <v>0</v>
      </c>
      <c r="AN19" s="73">
        <v>0</v>
      </c>
      <c r="AO19" s="73">
        <v>0</v>
      </c>
      <c r="AP19" s="73">
        <v>0</v>
      </c>
      <c r="AQ19" s="73">
        <v>0</v>
      </c>
      <c r="AR19" s="73">
        <v>0</v>
      </c>
      <c r="AS19" s="73">
        <v>0</v>
      </c>
      <c r="AT19" s="73">
        <v>15</v>
      </c>
      <c r="AU19" s="73">
        <v>2</v>
      </c>
      <c r="AV19" s="73">
        <v>2</v>
      </c>
      <c r="AW19" s="73">
        <v>3</v>
      </c>
      <c r="AX19" s="73">
        <v>0</v>
      </c>
      <c r="AY19" s="73">
        <v>0</v>
      </c>
      <c r="AZ19" s="73">
        <v>0</v>
      </c>
      <c r="BA19" s="73">
        <v>0</v>
      </c>
      <c r="BB19" s="73">
        <v>0</v>
      </c>
      <c r="BC19" s="73">
        <v>3</v>
      </c>
      <c r="BD19" s="73">
        <v>0</v>
      </c>
      <c r="BE19" s="73">
        <v>0</v>
      </c>
      <c r="BF19" s="73">
        <v>0</v>
      </c>
      <c r="BG19" s="73">
        <v>0</v>
      </c>
      <c r="BH19" s="73">
        <v>0</v>
      </c>
      <c r="BI19" s="73">
        <v>0</v>
      </c>
      <c r="BJ19" s="73">
        <v>3</v>
      </c>
      <c r="BK19" s="73">
        <v>0</v>
      </c>
      <c r="BL19" s="73">
        <v>0</v>
      </c>
      <c r="BM19" s="73">
        <v>0</v>
      </c>
      <c r="BN19" s="73">
        <v>1</v>
      </c>
      <c r="BO19" s="73">
        <v>1</v>
      </c>
      <c r="BQ19" s="59">
        <f t="shared" si="0"/>
        <v>0.776595744680851</v>
      </c>
    </row>
    <row r="20" spans="1:69" ht="17.25">
      <c r="A20" s="68">
        <v>7</v>
      </c>
      <c r="B20" s="61">
        <v>11</v>
      </c>
      <c r="C20" s="67">
        <v>20070328</v>
      </c>
      <c r="D20" s="67">
        <v>1604</v>
      </c>
      <c r="E20" s="67" t="s">
        <v>116</v>
      </c>
      <c r="F20" s="67" t="s">
        <v>134</v>
      </c>
      <c r="G20" s="71">
        <v>150</v>
      </c>
      <c r="H20" s="71">
        <v>7</v>
      </c>
      <c r="I20" s="71">
        <v>1500</v>
      </c>
      <c r="J20" s="79">
        <v>15.4</v>
      </c>
      <c r="K20" s="57"/>
      <c r="L20" s="57"/>
      <c r="M20" s="75">
        <v>0.56</v>
      </c>
      <c r="N20" s="58"/>
      <c r="O20" s="58"/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33</v>
      </c>
      <c r="X20" s="73">
        <v>9</v>
      </c>
      <c r="Y20" s="73">
        <v>9</v>
      </c>
      <c r="Z20" s="73">
        <v>0</v>
      </c>
      <c r="AA20" s="73">
        <v>5</v>
      </c>
      <c r="AB20" s="73">
        <v>2</v>
      </c>
      <c r="AC20" s="73">
        <v>0</v>
      </c>
      <c r="AD20" s="73">
        <v>0</v>
      </c>
      <c r="AE20" s="73">
        <v>0</v>
      </c>
      <c r="AF20" s="73">
        <v>0</v>
      </c>
      <c r="AG20" s="73">
        <v>0</v>
      </c>
      <c r="AH20" s="73">
        <v>0</v>
      </c>
      <c r="AI20" s="73">
        <v>0</v>
      </c>
      <c r="AJ20" s="73">
        <v>0</v>
      </c>
      <c r="AK20" s="73">
        <v>0</v>
      </c>
      <c r="AL20" s="73">
        <v>0</v>
      </c>
      <c r="AM20" s="73">
        <v>0</v>
      </c>
      <c r="AN20" s="73">
        <v>0</v>
      </c>
      <c r="AO20" s="73">
        <v>0</v>
      </c>
      <c r="AP20" s="73">
        <v>0</v>
      </c>
      <c r="AQ20" s="73">
        <v>0</v>
      </c>
      <c r="AR20" s="73">
        <v>0</v>
      </c>
      <c r="AS20" s="73">
        <v>0</v>
      </c>
      <c r="AT20" s="73">
        <v>21</v>
      </c>
      <c r="AU20" s="73">
        <v>1</v>
      </c>
      <c r="AV20" s="73">
        <v>0</v>
      </c>
      <c r="AW20" s="73">
        <v>3</v>
      </c>
      <c r="AX20" s="73">
        <v>0</v>
      </c>
      <c r="AY20" s="73">
        <v>0</v>
      </c>
      <c r="AZ20" s="73">
        <v>0</v>
      </c>
      <c r="BA20" s="73">
        <v>0</v>
      </c>
      <c r="BB20" s="73">
        <v>0</v>
      </c>
      <c r="BC20" s="73">
        <v>0</v>
      </c>
      <c r="BD20" s="73">
        <v>0</v>
      </c>
      <c r="BE20" s="73">
        <v>0</v>
      </c>
      <c r="BF20" s="73">
        <v>1</v>
      </c>
      <c r="BG20" s="73">
        <v>0</v>
      </c>
      <c r="BH20" s="73">
        <v>0</v>
      </c>
      <c r="BI20" s="73">
        <v>0</v>
      </c>
      <c r="BJ20" s="73">
        <v>2</v>
      </c>
      <c r="BK20" s="73">
        <v>0</v>
      </c>
      <c r="BL20" s="73">
        <v>0</v>
      </c>
      <c r="BM20" s="73">
        <v>0</v>
      </c>
      <c r="BN20" s="73">
        <v>0</v>
      </c>
      <c r="BO20" s="73">
        <v>1</v>
      </c>
      <c r="BQ20" s="59">
        <f t="shared" si="0"/>
        <v>0.7978723404255319</v>
      </c>
    </row>
    <row r="21" spans="1:69" ht="17.25">
      <c r="A21" s="68">
        <v>8</v>
      </c>
      <c r="B21" s="61">
        <v>10</v>
      </c>
      <c r="C21" s="67">
        <v>20070328</v>
      </c>
      <c r="D21" s="67">
        <v>1704</v>
      </c>
      <c r="E21" s="67" t="s">
        <v>114</v>
      </c>
      <c r="F21" s="67" t="s">
        <v>134</v>
      </c>
      <c r="G21" s="71">
        <v>150</v>
      </c>
      <c r="H21" s="71">
        <v>19</v>
      </c>
      <c r="I21" s="71">
        <v>1690</v>
      </c>
      <c r="J21" s="79">
        <v>15.2</v>
      </c>
      <c r="K21" s="57"/>
      <c r="L21" s="57"/>
      <c r="M21" s="75">
        <v>2.3</v>
      </c>
      <c r="N21" s="58"/>
      <c r="O21" s="58"/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504</v>
      </c>
      <c r="X21" s="73">
        <v>444</v>
      </c>
      <c r="Y21" s="73">
        <v>42</v>
      </c>
      <c r="Z21" s="73">
        <v>0</v>
      </c>
      <c r="AA21" s="73">
        <v>6</v>
      </c>
      <c r="AB21" s="73">
        <v>18</v>
      </c>
      <c r="AC21" s="73">
        <v>0</v>
      </c>
      <c r="AD21" s="73">
        <v>0</v>
      </c>
      <c r="AE21" s="73">
        <v>0</v>
      </c>
      <c r="AF21" s="73">
        <v>0</v>
      </c>
      <c r="AG21" s="73">
        <v>0</v>
      </c>
      <c r="AH21" s="73">
        <v>0</v>
      </c>
      <c r="AI21" s="73">
        <v>0</v>
      </c>
      <c r="AJ21" s="73">
        <v>0</v>
      </c>
      <c r="AK21" s="73">
        <v>0</v>
      </c>
      <c r="AL21" s="73">
        <v>0</v>
      </c>
      <c r="AM21" s="73">
        <v>0</v>
      </c>
      <c r="AN21" s="73">
        <v>0</v>
      </c>
      <c r="AO21" s="73">
        <v>0</v>
      </c>
      <c r="AP21" s="73">
        <v>0</v>
      </c>
      <c r="AQ21" s="73">
        <v>0</v>
      </c>
      <c r="AR21" s="73">
        <v>0</v>
      </c>
      <c r="AS21" s="73">
        <v>0</v>
      </c>
      <c r="AT21" s="73">
        <v>13</v>
      </c>
      <c r="AU21" s="73">
        <v>1</v>
      </c>
      <c r="AV21" s="73">
        <v>0</v>
      </c>
      <c r="AW21" s="73">
        <v>15</v>
      </c>
      <c r="AX21" s="73">
        <v>0</v>
      </c>
      <c r="AY21" s="73">
        <v>0</v>
      </c>
      <c r="AZ21" s="73">
        <v>0</v>
      </c>
      <c r="BA21" s="73">
        <v>0</v>
      </c>
      <c r="BB21" s="73">
        <v>0</v>
      </c>
      <c r="BC21" s="73">
        <v>0</v>
      </c>
      <c r="BD21" s="73">
        <v>0</v>
      </c>
      <c r="BE21" s="73">
        <v>0</v>
      </c>
      <c r="BF21" s="73">
        <v>0</v>
      </c>
      <c r="BG21" s="73">
        <v>0</v>
      </c>
      <c r="BH21" s="73">
        <v>0</v>
      </c>
      <c r="BI21" s="73">
        <v>0</v>
      </c>
      <c r="BJ21" s="73">
        <v>6</v>
      </c>
      <c r="BK21" s="73">
        <v>0</v>
      </c>
      <c r="BL21" s="73">
        <v>0</v>
      </c>
      <c r="BM21" s="73">
        <v>0</v>
      </c>
      <c r="BN21" s="73">
        <v>0</v>
      </c>
      <c r="BO21" s="73">
        <v>1</v>
      </c>
      <c r="BQ21" s="59">
        <f t="shared" si="0"/>
        <v>0.8989361702127661</v>
      </c>
    </row>
    <row r="22" spans="1:69" ht="17.25">
      <c r="A22" s="68">
        <v>9</v>
      </c>
      <c r="B22" s="61">
        <v>9</v>
      </c>
      <c r="C22" s="67">
        <v>20070328</v>
      </c>
      <c r="D22" s="67">
        <v>1804</v>
      </c>
      <c r="E22" s="67" t="s">
        <v>115</v>
      </c>
      <c r="F22" s="67" t="s">
        <v>134</v>
      </c>
      <c r="G22" s="71">
        <v>145</v>
      </c>
      <c r="H22" s="71">
        <v>21</v>
      </c>
      <c r="I22" s="71">
        <v>1562</v>
      </c>
      <c r="J22" s="79">
        <v>15.1</v>
      </c>
      <c r="K22" s="57"/>
      <c r="L22" s="57"/>
      <c r="M22" s="75">
        <v>3.24</v>
      </c>
      <c r="N22" s="58"/>
      <c r="O22" s="58"/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2</v>
      </c>
      <c r="V22" s="73">
        <v>0</v>
      </c>
      <c r="W22" s="73">
        <v>131</v>
      </c>
      <c r="X22" s="73">
        <v>28</v>
      </c>
      <c r="Y22" s="73">
        <v>1</v>
      </c>
      <c r="Z22" s="73">
        <v>0</v>
      </c>
      <c r="AA22" s="73">
        <v>24</v>
      </c>
      <c r="AB22" s="73">
        <v>16</v>
      </c>
      <c r="AC22" s="73">
        <v>0</v>
      </c>
      <c r="AD22" s="73">
        <v>0</v>
      </c>
      <c r="AE22" s="73">
        <v>0</v>
      </c>
      <c r="AF22" s="73">
        <v>0</v>
      </c>
      <c r="AG22" s="73">
        <v>0</v>
      </c>
      <c r="AH22" s="73">
        <v>0</v>
      </c>
      <c r="AI22" s="73">
        <v>0</v>
      </c>
      <c r="AJ22" s="73">
        <v>0</v>
      </c>
      <c r="AK22" s="73">
        <v>1</v>
      </c>
      <c r="AL22" s="73">
        <v>0</v>
      </c>
      <c r="AM22" s="73">
        <v>0</v>
      </c>
      <c r="AN22" s="73">
        <v>0</v>
      </c>
      <c r="AO22" s="73">
        <v>0</v>
      </c>
      <c r="AP22" s="73">
        <v>0</v>
      </c>
      <c r="AQ22" s="73">
        <v>0</v>
      </c>
      <c r="AR22" s="73">
        <v>0</v>
      </c>
      <c r="AS22" s="73">
        <v>0</v>
      </c>
      <c r="AT22" s="73">
        <v>0</v>
      </c>
      <c r="AU22" s="73">
        <v>0</v>
      </c>
      <c r="AV22" s="73">
        <v>1</v>
      </c>
      <c r="AW22" s="73">
        <v>3</v>
      </c>
      <c r="AX22" s="73">
        <v>0</v>
      </c>
      <c r="AY22" s="73">
        <v>0</v>
      </c>
      <c r="AZ22" s="73">
        <v>0</v>
      </c>
      <c r="BA22" s="73">
        <v>0</v>
      </c>
      <c r="BB22" s="73">
        <v>0</v>
      </c>
      <c r="BC22" s="73">
        <v>1</v>
      </c>
      <c r="BD22" s="73">
        <v>0</v>
      </c>
      <c r="BE22" s="73">
        <v>0</v>
      </c>
      <c r="BF22" s="73">
        <v>0</v>
      </c>
      <c r="BG22" s="73">
        <v>0</v>
      </c>
      <c r="BH22" s="73">
        <v>0</v>
      </c>
      <c r="BI22" s="73">
        <v>1</v>
      </c>
      <c r="BJ22" s="73">
        <v>7</v>
      </c>
      <c r="BK22" s="73">
        <v>1</v>
      </c>
      <c r="BL22" s="73">
        <v>0</v>
      </c>
      <c r="BM22" s="73">
        <v>0</v>
      </c>
      <c r="BN22" s="73">
        <v>0</v>
      </c>
      <c r="BO22" s="73">
        <v>1</v>
      </c>
      <c r="BQ22" s="59">
        <f t="shared" si="0"/>
        <v>0.859501100513573</v>
      </c>
    </row>
    <row r="23" spans="1:69" ht="17.25">
      <c r="A23" s="68">
        <v>10</v>
      </c>
      <c r="B23" s="67" t="s">
        <v>98</v>
      </c>
      <c r="C23" s="67">
        <v>20070328</v>
      </c>
      <c r="D23" s="67">
        <v>1847</v>
      </c>
      <c r="E23" s="67">
        <v>35.15</v>
      </c>
      <c r="F23" s="67" t="s">
        <v>135</v>
      </c>
      <c r="G23" s="71">
        <v>141</v>
      </c>
      <c r="H23" s="71">
        <v>36</v>
      </c>
      <c r="I23" s="71">
        <v>1580</v>
      </c>
      <c r="J23" s="80">
        <v>14.8</v>
      </c>
      <c r="K23" s="57"/>
      <c r="L23" s="57"/>
      <c r="M23" s="75">
        <v>3.92</v>
      </c>
      <c r="N23" s="58"/>
      <c r="O23" s="58"/>
      <c r="P23" s="73">
        <v>0</v>
      </c>
      <c r="Q23" s="73">
        <v>0</v>
      </c>
      <c r="R23" s="73">
        <v>1</v>
      </c>
      <c r="S23" s="73">
        <v>0</v>
      </c>
      <c r="T23" s="73">
        <v>0</v>
      </c>
      <c r="U23" s="73">
        <v>0</v>
      </c>
      <c r="V23" s="73">
        <v>0</v>
      </c>
      <c r="W23" s="73">
        <v>80</v>
      </c>
      <c r="X23" s="73">
        <v>32</v>
      </c>
      <c r="Y23" s="73">
        <v>1</v>
      </c>
      <c r="Z23" s="73">
        <v>0</v>
      </c>
      <c r="AA23" s="73">
        <v>6</v>
      </c>
      <c r="AB23" s="73">
        <v>10</v>
      </c>
      <c r="AC23" s="73">
        <v>0</v>
      </c>
      <c r="AD23" s="73">
        <v>0</v>
      </c>
      <c r="AE23" s="73">
        <v>0</v>
      </c>
      <c r="AF23" s="73">
        <v>0</v>
      </c>
      <c r="AG23" s="73">
        <v>0</v>
      </c>
      <c r="AH23" s="73">
        <v>0</v>
      </c>
      <c r="AI23" s="73">
        <v>0</v>
      </c>
      <c r="AJ23" s="73">
        <v>0</v>
      </c>
      <c r="AK23" s="73">
        <v>2</v>
      </c>
      <c r="AL23" s="73">
        <v>0</v>
      </c>
      <c r="AM23" s="73">
        <v>0</v>
      </c>
      <c r="AN23" s="73">
        <v>0</v>
      </c>
      <c r="AO23" s="73">
        <v>0</v>
      </c>
      <c r="AP23" s="73">
        <v>0</v>
      </c>
      <c r="AQ23" s="73">
        <v>0</v>
      </c>
      <c r="AR23" s="73">
        <v>0</v>
      </c>
      <c r="AS23" s="73">
        <v>0</v>
      </c>
      <c r="AT23" s="73">
        <v>0</v>
      </c>
      <c r="AU23" s="73">
        <v>1</v>
      </c>
      <c r="AV23" s="73">
        <v>1</v>
      </c>
      <c r="AW23" s="73">
        <v>2</v>
      </c>
      <c r="AX23" s="73">
        <v>0</v>
      </c>
      <c r="AY23" s="73">
        <v>1</v>
      </c>
      <c r="AZ23" s="73">
        <v>0</v>
      </c>
      <c r="BA23" s="73">
        <v>0</v>
      </c>
      <c r="BB23" s="73">
        <v>0</v>
      </c>
      <c r="BC23" s="73">
        <v>1</v>
      </c>
      <c r="BD23" s="73">
        <v>0</v>
      </c>
      <c r="BE23" s="73">
        <v>0</v>
      </c>
      <c r="BF23" s="73">
        <v>0</v>
      </c>
      <c r="BG23" s="73">
        <v>0</v>
      </c>
      <c r="BH23" s="73">
        <v>0</v>
      </c>
      <c r="BI23" s="73">
        <v>0</v>
      </c>
      <c r="BJ23" s="73">
        <v>0</v>
      </c>
      <c r="BK23" s="73">
        <v>1</v>
      </c>
      <c r="BL23" s="73">
        <v>0</v>
      </c>
      <c r="BM23" s="73">
        <v>0</v>
      </c>
      <c r="BN23" s="73">
        <v>0</v>
      </c>
      <c r="BO23" s="73">
        <v>1</v>
      </c>
      <c r="BQ23" s="59">
        <f t="shared" si="0"/>
        <v>0.8940697148030784</v>
      </c>
    </row>
    <row r="24" spans="1:69" ht="17.25">
      <c r="A24" s="68">
        <v>11</v>
      </c>
      <c r="B24" s="67" t="s">
        <v>96</v>
      </c>
      <c r="C24" s="67">
        <v>20070328</v>
      </c>
      <c r="D24" s="67">
        <v>1921</v>
      </c>
      <c r="E24" s="67" t="s">
        <v>117</v>
      </c>
      <c r="F24" s="67">
        <v>132.19</v>
      </c>
      <c r="G24" s="71">
        <v>106</v>
      </c>
      <c r="H24" s="71">
        <v>20</v>
      </c>
      <c r="I24" s="71">
        <v>1185</v>
      </c>
      <c r="J24" s="80">
        <v>14.5</v>
      </c>
      <c r="K24" s="57"/>
      <c r="L24" s="57"/>
      <c r="M24" s="75">
        <v>1.81</v>
      </c>
      <c r="N24" s="58"/>
      <c r="O24" s="58"/>
      <c r="P24" s="73">
        <v>0</v>
      </c>
      <c r="Q24" s="73">
        <v>0</v>
      </c>
      <c r="R24" s="73">
        <v>0</v>
      </c>
      <c r="S24" s="73">
        <v>0</v>
      </c>
      <c r="T24" s="73">
        <v>0</v>
      </c>
      <c r="U24" s="73">
        <v>0</v>
      </c>
      <c r="V24" s="73">
        <v>0</v>
      </c>
      <c r="W24" s="73">
        <v>74</v>
      </c>
      <c r="X24" s="73">
        <v>16</v>
      </c>
      <c r="Y24" s="73">
        <v>9</v>
      </c>
      <c r="Z24" s="73">
        <v>0</v>
      </c>
      <c r="AA24" s="73">
        <v>11</v>
      </c>
      <c r="AB24" s="73">
        <v>14</v>
      </c>
      <c r="AC24" s="73">
        <v>0</v>
      </c>
      <c r="AD24" s="73">
        <v>0</v>
      </c>
      <c r="AE24" s="73">
        <v>0</v>
      </c>
      <c r="AF24" s="73">
        <v>0</v>
      </c>
      <c r="AG24" s="73">
        <v>0</v>
      </c>
      <c r="AH24" s="73">
        <v>0</v>
      </c>
      <c r="AI24" s="73">
        <v>0</v>
      </c>
      <c r="AJ24" s="73">
        <v>0</v>
      </c>
      <c r="AK24" s="73">
        <v>2</v>
      </c>
      <c r="AL24" s="73">
        <v>0</v>
      </c>
      <c r="AM24" s="73">
        <v>0</v>
      </c>
      <c r="AN24" s="73">
        <v>0</v>
      </c>
      <c r="AO24" s="73">
        <v>0</v>
      </c>
      <c r="AP24" s="73">
        <v>0</v>
      </c>
      <c r="AQ24" s="73">
        <v>0</v>
      </c>
      <c r="AR24" s="73">
        <v>0</v>
      </c>
      <c r="AS24" s="73">
        <v>0</v>
      </c>
      <c r="AT24" s="73">
        <v>0</v>
      </c>
      <c r="AU24" s="73">
        <v>0</v>
      </c>
      <c r="AV24" s="73">
        <v>1</v>
      </c>
      <c r="AW24" s="73">
        <v>0</v>
      </c>
      <c r="AX24" s="73">
        <v>0</v>
      </c>
      <c r="AY24" s="73">
        <v>1</v>
      </c>
      <c r="AZ24" s="73">
        <v>0</v>
      </c>
      <c r="BA24" s="73">
        <v>0</v>
      </c>
      <c r="BB24" s="73">
        <v>0</v>
      </c>
      <c r="BC24" s="73">
        <v>0</v>
      </c>
      <c r="BD24" s="73">
        <v>0</v>
      </c>
      <c r="BE24" s="73">
        <v>0</v>
      </c>
      <c r="BF24" s="73">
        <v>0</v>
      </c>
      <c r="BG24" s="73">
        <v>0</v>
      </c>
      <c r="BH24" s="73">
        <v>0</v>
      </c>
      <c r="BI24" s="73">
        <v>0</v>
      </c>
      <c r="BJ24" s="73">
        <v>4</v>
      </c>
      <c r="BK24" s="73">
        <v>2</v>
      </c>
      <c r="BL24" s="73">
        <v>0</v>
      </c>
      <c r="BM24" s="73">
        <v>0</v>
      </c>
      <c r="BN24" s="73">
        <v>0</v>
      </c>
      <c r="BO24" s="73">
        <v>1</v>
      </c>
      <c r="BQ24" s="59">
        <f t="shared" si="0"/>
        <v>0.8919610598153352</v>
      </c>
    </row>
    <row r="25" spans="1:69" ht="17.25">
      <c r="A25" s="68">
        <v>12</v>
      </c>
      <c r="B25" s="67" t="s">
        <v>97</v>
      </c>
      <c r="C25" s="67">
        <v>20070328</v>
      </c>
      <c r="D25" s="67">
        <v>1944</v>
      </c>
      <c r="E25" s="67">
        <v>35.08</v>
      </c>
      <c r="F25" s="67">
        <v>132.19</v>
      </c>
      <c r="G25" s="71">
        <v>68</v>
      </c>
      <c r="H25" s="71">
        <v>9</v>
      </c>
      <c r="I25" s="71">
        <v>730</v>
      </c>
      <c r="J25" s="80">
        <v>14.9</v>
      </c>
      <c r="K25" s="57"/>
      <c r="L25" s="57"/>
      <c r="M25" s="75">
        <v>1.56</v>
      </c>
      <c r="N25" s="58"/>
      <c r="O25" s="58"/>
      <c r="P25" s="73">
        <v>2</v>
      </c>
      <c r="Q25" s="73">
        <v>2</v>
      </c>
      <c r="R25" s="73">
        <v>1</v>
      </c>
      <c r="S25" s="73">
        <v>0</v>
      </c>
      <c r="T25" s="73">
        <v>0</v>
      </c>
      <c r="U25" s="73">
        <v>0</v>
      </c>
      <c r="V25" s="73">
        <v>1</v>
      </c>
      <c r="W25" s="73">
        <v>243</v>
      </c>
      <c r="X25" s="73">
        <v>9</v>
      </c>
      <c r="Y25" s="73">
        <v>3</v>
      </c>
      <c r="Z25" s="73">
        <v>0</v>
      </c>
      <c r="AA25" s="73">
        <v>54</v>
      </c>
      <c r="AB25" s="73">
        <v>22</v>
      </c>
      <c r="AC25" s="73">
        <v>0</v>
      </c>
      <c r="AD25" s="73">
        <v>0</v>
      </c>
      <c r="AE25" s="73">
        <v>0</v>
      </c>
      <c r="AF25" s="73">
        <v>0</v>
      </c>
      <c r="AG25" s="73">
        <v>0</v>
      </c>
      <c r="AH25" s="73">
        <v>0</v>
      </c>
      <c r="AI25" s="73">
        <v>0</v>
      </c>
      <c r="AJ25" s="73">
        <v>0</v>
      </c>
      <c r="AK25" s="73">
        <v>0</v>
      </c>
      <c r="AL25" s="73">
        <v>0</v>
      </c>
      <c r="AM25" s="73">
        <v>0</v>
      </c>
      <c r="AN25" s="73">
        <v>0</v>
      </c>
      <c r="AO25" s="73">
        <v>0</v>
      </c>
      <c r="AP25" s="73">
        <v>0</v>
      </c>
      <c r="AQ25" s="73">
        <v>0</v>
      </c>
      <c r="AR25" s="73">
        <v>0</v>
      </c>
      <c r="AS25" s="73">
        <v>0</v>
      </c>
      <c r="AT25" s="73">
        <v>0</v>
      </c>
      <c r="AU25" s="73">
        <v>0</v>
      </c>
      <c r="AV25" s="73">
        <v>0</v>
      </c>
      <c r="AW25" s="73">
        <v>0</v>
      </c>
      <c r="AX25" s="73">
        <v>0</v>
      </c>
      <c r="AY25" s="73">
        <v>0</v>
      </c>
      <c r="AZ25" s="73">
        <v>0</v>
      </c>
      <c r="BA25" s="73">
        <v>0</v>
      </c>
      <c r="BB25" s="73">
        <v>0</v>
      </c>
      <c r="BC25" s="73">
        <v>0</v>
      </c>
      <c r="BD25" s="73">
        <v>0</v>
      </c>
      <c r="BE25" s="73">
        <v>0</v>
      </c>
      <c r="BF25" s="73">
        <v>0</v>
      </c>
      <c r="BG25" s="73">
        <v>0</v>
      </c>
      <c r="BH25" s="73">
        <v>0</v>
      </c>
      <c r="BI25" s="73">
        <v>0</v>
      </c>
      <c r="BJ25" s="73">
        <v>4</v>
      </c>
      <c r="BK25" s="73">
        <v>1</v>
      </c>
      <c r="BL25" s="73">
        <v>0</v>
      </c>
      <c r="BM25" s="73">
        <v>0</v>
      </c>
      <c r="BN25" s="73">
        <v>0</v>
      </c>
      <c r="BO25" s="73">
        <v>1</v>
      </c>
      <c r="BQ25" s="59">
        <f t="shared" si="0"/>
        <v>0.8565394242803503</v>
      </c>
    </row>
    <row r="26" spans="1:69" ht="17.25">
      <c r="A26" s="68">
        <v>13</v>
      </c>
      <c r="B26" s="61">
        <v>7</v>
      </c>
      <c r="C26" s="67" t="s">
        <v>111</v>
      </c>
      <c r="D26" s="67">
        <v>1004</v>
      </c>
      <c r="E26" s="67" t="s">
        <v>116</v>
      </c>
      <c r="F26" s="67">
        <v>132.38</v>
      </c>
      <c r="G26" s="71">
        <v>150</v>
      </c>
      <c r="H26" s="71">
        <v>30</v>
      </c>
      <c r="I26" s="71">
        <v>1810</v>
      </c>
      <c r="J26" s="79">
        <v>14.2</v>
      </c>
      <c r="K26" s="57"/>
      <c r="L26" s="57"/>
      <c r="M26" s="75">
        <v>1.61</v>
      </c>
      <c r="N26" s="58"/>
      <c r="O26" s="58"/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3">
        <v>0</v>
      </c>
      <c r="W26" s="73">
        <v>357</v>
      </c>
      <c r="X26" s="73">
        <v>228</v>
      </c>
      <c r="Y26" s="73">
        <v>9</v>
      </c>
      <c r="Z26" s="73">
        <v>1</v>
      </c>
      <c r="AA26" s="73">
        <v>0</v>
      </c>
      <c r="AB26" s="73">
        <v>6</v>
      </c>
      <c r="AC26" s="73">
        <v>0</v>
      </c>
      <c r="AD26" s="73">
        <v>0</v>
      </c>
      <c r="AE26" s="73">
        <v>0</v>
      </c>
      <c r="AF26" s="73">
        <v>0</v>
      </c>
      <c r="AG26" s="73">
        <v>0</v>
      </c>
      <c r="AH26" s="73">
        <v>0</v>
      </c>
      <c r="AI26" s="73">
        <v>0</v>
      </c>
      <c r="AJ26" s="73">
        <v>0</v>
      </c>
      <c r="AK26" s="73">
        <v>1</v>
      </c>
      <c r="AL26" s="73">
        <v>0</v>
      </c>
      <c r="AM26" s="73">
        <v>0</v>
      </c>
      <c r="AN26" s="73">
        <v>0</v>
      </c>
      <c r="AO26" s="73">
        <v>0</v>
      </c>
      <c r="AP26" s="73">
        <v>0</v>
      </c>
      <c r="AQ26" s="73">
        <v>0</v>
      </c>
      <c r="AR26" s="73">
        <v>0</v>
      </c>
      <c r="AS26" s="73">
        <v>0</v>
      </c>
      <c r="AT26" s="73">
        <v>4</v>
      </c>
      <c r="AU26" s="73">
        <v>0</v>
      </c>
      <c r="AV26" s="73">
        <v>3</v>
      </c>
      <c r="AW26" s="73">
        <v>1</v>
      </c>
      <c r="AX26" s="73">
        <v>0</v>
      </c>
      <c r="AY26" s="73">
        <v>1</v>
      </c>
      <c r="AZ26" s="73">
        <v>0</v>
      </c>
      <c r="BA26" s="73">
        <v>0</v>
      </c>
      <c r="BB26" s="73">
        <v>0</v>
      </c>
      <c r="BC26" s="73">
        <v>0</v>
      </c>
      <c r="BD26" s="73">
        <v>0</v>
      </c>
      <c r="BE26" s="73">
        <v>0</v>
      </c>
      <c r="BF26" s="73">
        <v>0</v>
      </c>
      <c r="BG26" s="73">
        <v>0</v>
      </c>
      <c r="BH26" s="73">
        <v>0</v>
      </c>
      <c r="BI26" s="73">
        <v>0</v>
      </c>
      <c r="BJ26" s="73">
        <v>0</v>
      </c>
      <c r="BK26" s="73">
        <v>0</v>
      </c>
      <c r="BL26" s="73">
        <v>0</v>
      </c>
      <c r="BM26" s="73">
        <v>0</v>
      </c>
      <c r="BN26" s="73">
        <v>1</v>
      </c>
      <c r="BO26" s="73">
        <v>1</v>
      </c>
      <c r="BQ26" s="59">
        <f t="shared" si="0"/>
        <v>0.9627659574468085</v>
      </c>
    </row>
    <row r="27" spans="1:69" ht="17.25">
      <c r="A27" s="68">
        <v>14</v>
      </c>
      <c r="B27" s="67" t="s">
        <v>95</v>
      </c>
      <c r="C27" s="67" t="s">
        <v>110</v>
      </c>
      <c r="D27" s="67">
        <v>1048</v>
      </c>
      <c r="E27" s="67">
        <v>35.45</v>
      </c>
      <c r="F27" s="67">
        <v>132.37</v>
      </c>
      <c r="G27" s="71">
        <v>150</v>
      </c>
      <c r="H27" s="71">
        <v>35</v>
      </c>
      <c r="I27" s="82">
        <v>2070</v>
      </c>
      <c r="J27" s="80">
        <v>14.4</v>
      </c>
      <c r="K27" s="57"/>
      <c r="L27" s="57"/>
      <c r="M27" s="75">
        <v>0.96</v>
      </c>
      <c r="N27" s="58"/>
      <c r="O27" s="58"/>
      <c r="P27" s="73">
        <v>0</v>
      </c>
      <c r="Q27" s="73">
        <v>0</v>
      </c>
      <c r="R27" s="73">
        <v>0</v>
      </c>
      <c r="S27" s="73">
        <v>0</v>
      </c>
      <c r="T27" s="73">
        <v>0</v>
      </c>
      <c r="U27" s="73">
        <v>0</v>
      </c>
      <c r="V27" s="73">
        <v>0</v>
      </c>
      <c r="W27" s="73">
        <v>207</v>
      </c>
      <c r="X27" s="73">
        <v>160</v>
      </c>
      <c r="Y27" s="73">
        <v>55</v>
      </c>
      <c r="Z27" s="73">
        <v>0</v>
      </c>
      <c r="AA27" s="73">
        <v>21</v>
      </c>
      <c r="AB27" s="73">
        <v>8</v>
      </c>
      <c r="AC27" s="73">
        <v>0</v>
      </c>
      <c r="AD27" s="73">
        <v>0</v>
      </c>
      <c r="AE27" s="73">
        <v>0</v>
      </c>
      <c r="AF27" s="73">
        <v>0</v>
      </c>
      <c r="AG27" s="73">
        <v>0</v>
      </c>
      <c r="AH27" s="73">
        <v>0</v>
      </c>
      <c r="AI27" s="73">
        <v>0</v>
      </c>
      <c r="AJ27" s="73">
        <v>0</v>
      </c>
      <c r="AK27" s="73">
        <v>0</v>
      </c>
      <c r="AL27" s="73">
        <v>0</v>
      </c>
      <c r="AM27" s="73">
        <v>0</v>
      </c>
      <c r="AN27" s="73">
        <v>0</v>
      </c>
      <c r="AO27" s="73">
        <v>0</v>
      </c>
      <c r="AP27" s="73">
        <v>0</v>
      </c>
      <c r="AQ27" s="73">
        <v>0</v>
      </c>
      <c r="AR27" s="73">
        <v>0</v>
      </c>
      <c r="AS27" s="73">
        <v>0</v>
      </c>
      <c r="AT27" s="73">
        <v>34</v>
      </c>
      <c r="AU27" s="73">
        <v>0</v>
      </c>
      <c r="AV27" s="73">
        <v>0</v>
      </c>
      <c r="AW27" s="73">
        <v>20</v>
      </c>
      <c r="AX27" s="73">
        <v>0</v>
      </c>
      <c r="AY27" s="73">
        <v>0</v>
      </c>
      <c r="AZ27" s="73">
        <v>0</v>
      </c>
      <c r="BA27" s="73">
        <v>0</v>
      </c>
      <c r="BB27" s="73">
        <v>0</v>
      </c>
      <c r="BC27" s="73">
        <v>0</v>
      </c>
      <c r="BD27" s="73">
        <v>0</v>
      </c>
      <c r="BE27" s="73">
        <v>0</v>
      </c>
      <c r="BF27" s="73">
        <v>0</v>
      </c>
      <c r="BG27" s="73">
        <v>0</v>
      </c>
      <c r="BH27" s="73">
        <v>0</v>
      </c>
      <c r="BI27" s="73">
        <v>0</v>
      </c>
      <c r="BJ27" s="73">
        <v>5</v>
      </c>
      <c r="BK27" s="73">
        <v>0</v>
      </c>
      <c r="BL27" s="73">
        <v>0</v>
      </c>
      <c r="BM27" s="73">
        <v>0</v>
      </c>
      <c r="BN27" s="73">
        <v>0</v>
      </c>
      <c r="BO27" s="73">
        <v>1</v>
      </c>
      <c r="BQ27" s="59">
        <f t="shared" si="0"/>
        <v>1.1010638297872342</v>
      </c>
    </row>
    <row r="28" spans="1:69" ht="17.25">
      <c r="A28" s="68">
        <v>15</v>
      </c>
      <c r="B28" s="67" t="s">
        <v>94</v>
      </c>
      <c r="C28" s="67" t="s">
        <v>110</v>
      </c>
      <c r="D28" s="67">
        <v>1128</v>
      </c>
      <c r="E28" s="67" t="s">
        <v>118</v>
      </c>
      <c r="F28" s="67">
        <v>132.37</v>
      </c>
      <c r="G28" s="71">
        <v>150</v>
      </c>
      <c r="H28" s="71">
        <v>35</v>
      </c>
      <c r="I28" s="71">
        <v>2190</v>
      </c>
      <c r="J28" s="80">
        <v>14.3</v>
      </c>
      <c r="K28" s="57"/>
      <c r="L28" s="57"/>
      <c r="M28" s="75">
        <v>1.69</v>
      </c>
      <c r="N28" s="58"/>
      <c r="O28" s="58"/>
      <c r="P28" s="73">
        <v>0</v>
      </c>
      <c r="Q28" s="73">
        <v>0</v>
      </c>
      <c r="R28" s="73">
        <v>0</v>
      </c>
      <c r="S28" s="73">
        <v>0</v>
      </c>
      <c r="T28" s="73">
        <v>0</v>
      </c>
      <c r="U28" s="73">
        <v>0</v>
      </c>
      <c r="V28" s="73">
        <v>0</v>
      </c>
      <c r="W28" s="73">
        <v>412</v>
      </c>
      <c r="X28" s="73">
        <v>320</v>
      </c>
      <c r="Y28" s="73">
        <v>48</v>
      </c>
      <c r="Z28" s="73">
        <v>0</v>
      </c>
      <c r="AA28" s="73">
        <v>24</v>
      </c>
      <c r="AB28" s="73">
        <v>12</v>
      </c>
      <c r="AC28" s="73">
        <v>0</v>
      </c>
      <c r="AD28" s="73">
        <v>0</v>
      </c>
      <c r="AE28" s="73">
        <v>0</v>
      </c>
      <c r="AF28" s="73">
        <v>0</v>
      </c>
      <c r="AG28" s="73">
        <v>0</v>
      </c>
      <c r="AH28" s="73">
        <v>0</v>
      </c>
      <c r="AI28" s="73">
        <v>0</v>
      </c>
      <c r="AJ28" s="73">
        <v>0</v>
      </c>
      <c r="AK28" s="73">
        <v>0</v>
      </c>
      <c r="AL28" s="73">
        <v>0</v>
      </c>
      <c r="AM28" s="73">
        <v>0</v>
      </c>
      <c r="AN28" s="73">
        <v>0</v>
      </c>
      <c r="AO28" s="73">
        <v>0</v>
      </c>
      <c r="AP28" s="73">
        <v>0</v>
      </c>
      <c r="AQ28" s="73">
        <v>0</v>
      </c>
      <c r="AR28" s="73">
        <v>0</v>
      </c>
      <c r="AS28" s="73">
        <v>0</v>
      </c>
      <c r="AT28" s="73">
        <v>63</v>
      </c>
      <c r="AU28" s="73">
        <v>1</v>
      </c>
      <c r="AV28" s="73">
        <v>2</v>
      </c>
      <c r="AW28" s="73">
        <v>24</v>
      </c>
      <c r="AX28" s="73">
        <v>0</v>
      </c>
      <c r="AY28" s="73">
        <v>1</v>
      </c>
      <c r="AZ28" s="73">
        <v>0</v>
      </c>
      <c r="BA28" s="73">
        <v>0</v>
      </c>
      <c r="BB28" s="73">
        <v>0</v>
      </c>
      <c r="BC28" s="73">
        <v>0</v>
      </c>
      <c r="BD28" s="73">
        <v>0</v>
      </c>
      <c r="BE28" s="73">
        <v>0</v>
      </c>
      <c r="BF28" s="73">
        <v>1</v>
      </c>
      <c r="BG28" s="73">
        <v>0</v>
      </c>
      <c r="BH28" s="73">
        <v>0</v>
      </c>
      <c r="BI28" s="73">
        <v>0</v>
      </c>
      <c r="BJ28" s="73">
        <v>3</v>
      </c>
      <c r="BK28" s="73">
        <v>0</v>
      </c>
      <c r="BL28" s="73">
        <v>0</v>
      </c>
      <c r="BM28" s="73">
        <v>0</v>
      </c>
      <c r="BN28" s="73">
        <v>0</v>
      </c>
      <c r="BO28" s="73">
        <v>1</v>
      </c>
      <c r="BQ28" s="59">
        <f t="shared" si="0"/>
        <v>1.1648936170212765</v>
      </c>
    </row>
    <row r="29" spans="1:69" ht="17.25">
      <c r="A29" s="68">
        <v>16</v>
      </c>
      <c r="B29" s="61">
        <v>6</v>
      </c>
      <c r="C29" s="67" t="s">
        <v>110</v>
      </c>
      <c r="D29" s="67">
        <v>1226</v>
      </c>
      <c r="E29" s="67" t="s">
        <v>119</v>
      </c>
      <c r="F29" s="67">
        <v>132.38</v>
      </c>
      <c r="G29" s="71">
        <v>150</v>
      </c>
      <c r="H29" s="71">
        <v>30</v>
      </c>
      <c r="I29" s="71">
        <v>1570</v>
      </c>
      <c r="J29" s="79">
        <v>14.3</v>
      </c>
      <c r="K29" s="57"/>
      <c r="L29" s="57"/>
      <c r="M29" s="75">
        <v>0.73</v>
      </c>
      <c r="N29" s="58"/>
      <c r="O29" s="58"/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3">
        <v>0</v>
      </c>
      <c r="W29" s="73">
        <v>247</v>
      </c>
      <c r="X29" s="73">
        <v>202</v>
      </c>
      <c r="Y29" s="73">
        <v>14</v>
      </c>
      <c r="Z29" s="73">
        <v>0</v>
      </c>
      <c r="AA29" s="73">
        <v>2</v>
      </c>
      <c r="AB29" s="73">
        <v>14</v>
      </c>
      <c r="AC29" s="73">
        <v>0</v>
      </c>
      <c r="AD29" s="73">
        <v>0</v>
      </c>
      <c r="AE29" s="73">
        <v>0</v>
      </c>
      <c r="AF29" s="73">
        <v>0</v>
      </c>
      <c r="AG29" s="73">
        <v>0</v>
      </c>
      <c r="AH29" s="73">
        <v>0</v>
      </c>
      <c r="AI29" s="73">
        <v>0</v>
      </c>
      <c r="AJ29" s="73">
        <v>0</v>
      </c>
      <c r="AK29" s="73">
        <v>0</v>
      </c>
      <c r="AL29" s="73">
        <v>0</v>
      </c>
      <c r="AM29" s="73">
        <v>0</v>
      </c>
      <c r="AN29" s="73">
        <v>0</v>
      </c>
      <c r="AO29" s="73">
        <v>0</v>
      </c>
      <c r="AP29" s="73">
        <v>0</v>
      </c>
      <c r="AQ29" s="73">
        <v>0</v>
      </c>
      <c r="AR29" s="73">
        <v>0</v>
      </c>
      <c r="AS29" s="73">
        <v>1</v>
      </c>
      <c r="AT29" s="73">
        <v>115</v>
      </c>
      <c r="AU29" s="73">
        <v>3</v>
      </c>
      <c r="AV29" s="73">
        <v>1</v>
      </c>
      <c r="AW29" s="73">
        <v>21</v>
      </c>
      <c r="AX29" s="73">
        <v>0</v>
      </c>
      <c r="AY29" s="73">
        <v>0</v>
      </c>
      <c r="AZ29" s="73">
        <v>0</v>
      </c>
      <c r="BA29" s="73">
        <v>0</v>
      </c>
      <c r="BB29" s="73">
        <v>0</v>
      </c>
      <c r="BC29" s="73">
        <v>0</v>
      </c>
      <c r="BD29" s="73">
        <v>0</v>
      </c>
      <c r="BE29" s="73">
        <v>0</v>
      </c>
      <c r="BF29" s="73">
        <v>2</v>
      </c>
      <c r="BG29" s="73">
        <v>0</v>
      </c>
      <c r="BH29" s="73">
        <v>0</v>
      </c>
      <c r="BI29" s="73">
        <v>0</v>
      </c>
      <c r="BJ29" s="73">
        <v>1</v>
      </c>
      <c r="BK29" s="73">
        <v>0</v>
      </c>
      <c r="BL29" s="73">
        <v>0</v>
      </c>
      <c r="BM29" s="73">
        <v>0</v>
      </c>
      <c r="BN29" s="73">
        <v>1</v>
      </c>
      <c r="BO29" s="73">
        <v>1</v>
      </c>
      <c r="BQ29" s="59">
        <f t="shared" si="0"/>
        <v>0.8351063829787234</v>
      </c>
    </row>
    <row r="30" spans="1:69" ht="17.25">
      <c r="A30" s="68">
        <v>17</v>
      </c>
      <c r="B30" s="61">
        <v>12</v>
      </c>
      <c r="C30" s="67" t="s">
        <v>110</v>
      </c>
      <c r="D30" s="67">
        <v>1353</v>
      </c>
      <c r="E30" s="67" t="s">
        <v>119</v>
      </c>
      <c r="F30" s="67" t="s">
        <v>134</v>
      </c>
      <c r="G30" s="71">
        <v>150</v>
      </c>
      <c r="H30" s="71">
        <v>23</v>
      </c>
      <c r="I30" s="71">
        <v>1530</v>
      </c>
      <c r="J30" s="79">
        <v>13.2</v>
      </c>
      <c r="K30" s="57"/>
      <c r="L30" s="57"/>
      <c r="M30" s="75">
        <v>1.02</v>
      </c>
      <c r="N30" s="58"/>
      <c r="O30" s="58"/>
      <c r="P30" s="73">
        <v>0</v>
      </c>
      <c r="Q30" s="73">
        <v>0</v>
      </c>
      <c r="R30" s="73">
        <v>0</v>
      </c>
      <c r="S30" s="73">
        <v>0</v>
      </c>
      <c r="T30" s="73">
        <v>0</v>
      </c>
      <c r="U30" s="73">
        <v>0</v>
      </c>
      <c r="V30" s="73">
        <v>0</v>
      </c>
      <c r="W30" s="73">
        <v>25</v>
      </c>
      <c r="X30" s="73">
        <v>8</v>
      </c>
      <c r="Y30" s="73">
        <v>3</v>
      </c>
      <c r="Z30" s="73">
        <v>0</v>
      </c>
      <c r="AA30" s="73">
        <v>1</v>
      </c>
      <c r="AB30" s="73">
        <v>2</v>
      </c>
      <c r="AC30" s="73">
        <v>0</v>
      </c>
      <c r="AD30" s="73">
        <v>0</v>
      </c>
      <c r="AE30" s="73">
        <v>0</v>
      </c>
      <c r="AF30" s="73">
        <v>0</v>
      </c>
      <c r="AG30" s="73">
        <v>0</v>
      </c>
      <c r="AH30" s="73">
        <v>0</v>
      </c>
      <c r="AI30" s="73">
        <v>0</v>
      </c>
      <c r="AJ30" s="73">
        <v>0</v>
      </c>
      <c r="AK30" s="73">
        <v>0</v>
      </c>
      <c r="AL30" s="73">
        <v>0</v>
      </c>
      <c r="AM30" s="73">
        <v>0</v>
      </c>
      <c r="AN30" s="73">
        <v>0</v>
      </c>
      <c r="AO30" s="73">
        <v>0</v>
      </c>
      <c r="AP30" s="73">
        <v>0</v>
      </c>
      <c r="AQ30" s="73">
        <v>0</v>
      </c>
      <c r="AR30" s="73">
        <v>0</v>
      </c>
      <c r="AS30" s="73">
        <v>0</v>
      </c>
      <c r="AT30" s="73">
        <v>30</v>
      </c>
      <c r="AU30" s="73">
        <v>3</v>
      </c>
      <c r="AV30" s="73">
        <v>0</v>
      </c>
      <c r="AW30" s="73">
        <v>3</v>
      </c>
      <c r="AX30" s="73">
        <v>0</v>
      </c>
      <c r="AY30" s="73">
        <v>0</v>
      </c>
      <c r="AZ30" s="73">
        <v>0</v>
      </c>
      <c r="BA30" s="73">
        <v>0</v>
      </c>
      <c r="BB30" s="73">
        <v>0</v>
      </c>
      <c r="BC30" s="73">
        <v>0</v>
      </c>
      <c r="BD30" s="73">
        <v>0</v>
      </c>
      <c r="BE30" s="73">
        <v>0</v>
      </c>
      <c r="BF30" s="73">
        <v>0</v>
      </c>
      <c r="BG30" s="73">
        <v>0</v>
      </c>
      <c r="BH30" s="73">
        <v>0</v>
      </c>
      <c r="BI30" s="73">
        <v>0</v>
      </c>
      <c r="BJ30" s="73">
        <v>0</v>
      </c>
      <c r="BK30" s="73">
        <v>0</v>
      </c>
      <c r="BL30" s="73">
        <v>0</v>
      </c>
      <c r="BM30" s="73">
        <v>0</v>
      </c>
      <c r="BN30" s="73">
        <v>0</v>
      </c>
      <c r="BO30" s="73">
        <v>1</v>
      </c>
      <c r="BQ30" s="59">
        <f t="shared" si="0"/>
        <v>0.8138297872340425</v>
      </c>
    </row>
    <row r="31" spans="1:69" ht="17.25">
      <c r="A31" s="68">
        <v>18</v>
      </c>
      <c r="B31" s="61">
        <v>5</v>
      </c>
      <c r="C31" s="67" t="s">
        <v>110</v>
      </c>
      <c r="D31" s="67">
        <v>1524</v>
      </c>
      <c r="E31" s="67">
        <v>36.01</v>
      </c>
      <c r="F31" s="67" t="s">
        <v>136</v>
      </c>
      <c r="G31" s="71">
        <v>150</v>
      </c>
      <c r="H31" s="71">
        <v>35</v>
      </c>
      <c r="I31" s="71">
        <v>1760</v>
      </c>
      <c r="J31" s="79">
        <v>13.5</v>
      </c>
      <c r="K31" s="57"/>
      <c r="L31" s="57"/>
      <c r="M31" s="75">
        <v>0.91</v>
      </c>
      <c r="N31" s="58"/>
      <c r="O31" s="58"/>
      <c r="P31" s="73">
        <v>0</v>
      </c>
      <c r="Q31" s="73">
        <v>0</v>
      </c>
      <c r="R31" s="73">
        <v>0</v>
      </c>
      <c r="S31" s="73">
        <v>0</v>
      </c>
      <c r="T31" s="73">
        <v>0</v>
      </c>
      <c r="U31" s="73">
        <v>0</v>
      </c>
      <c r="V31" s="73">
        <v>0</v>
      </c>
      <c r="W31" s="73">
        <v>36</v>
      </c>
      <c r="X31" s="73">
        <v>26</v>
      </c>
      <c r="Y31" s="73">
        <v>6</v>
      </c>
      <c r="Z31" s="73">
        <v>0</v>
      </c>
      <c r="AA31" s="73">
        <v>1</v>
      </c>
      <c r="AB31" s="73">
        <v>5</v>
      </c>
      <c r="AC31" s="73">
        <v>0</v>
      </c>
      <c r="AD31" s="73">
        <v>0</v>
      </c>
      <c r="AE31" s="73">
        <v>0</v>
      </c>
      <c r="AF31" s="73">
        <v>0</v>
      </c>
      <c r="AG31" s="73">
        <v>0</v>
      </c>
      <c r="AH31" s="73">
        <v>0</v>
      </c>
      <c r="AI31" s="73">
        <v>0</v>
      </c>
      <c r="AJ31" s="73">
        <v>0</v>
      </c>
      <c r="AK31" s="73">
        <v>0</v>
      </c>
      <c r="AL31" s="73">
        <v>0</v>
      </c>
      <c r="AM31" s="73">
        <v>0</v>
      </c>
      <c r="AN31" s="73">
        <v>0</v>
      </c>
      <c r="AO31" s="73">
        <v>0</v>
      </c>
      <c r="AP31" s="73">
        <v>0</v>
      </c>
      <c r="AQ31" s="73">
        <v>0</v>
      </c>
      <c r="AR31" s="73">
        <v>0</v>
      </c>
      <c r="AS31" s="73">
        <v>0</v>
      </c>
      <c r="AT31" s="73">
        <v>9</v>
      </c>
      <c r="AU31" s="73">
        <v>2</v>
      </c>
      <c r="AV31" s="73">
        <v>1</v>
      </c>
      <c r="AW31" s="73">
        <v>1</v>
      </c>
      <c r="AX31" s="73">
        <v>0</v>
      </c>
      <c r="AY31" s="73">
        <v>0</v>
      </c>
      <c r="AZ31" s="73">
        <v>0</v>
      </c>
      <c r="BA31" s="73">
        <v>0</v>
      </c>
      <c r="BB31" s="73">
        <v>0</v>
      </c>
      <c r="BC31" s="73">
        <v>0</v>
      </c>
      <c r="BD31" s="73">
        <v>0</v>
      </c>
      <c r="BE31" s="73">
        <v>0</v>
      </c>
      <c r="BF31" s="73">
        <v>0</v>
      </c>
      <c r="BG31" s="73">
        <v>0</v>
      </c>
      <c r="BH31" s="73">
        <v>0</v>
      </c>
      <c r="BI31" s="73">
        <v>0</v>
      </c>
      <c r="BJ31" s="73">
        <v>0</v>
      </c>
      <c r="BK31" s="73">
        <v>0</v>
      </c>
      <c r="BL31" s="73">
        <v>0</v>
      </c>
      <c r="BM31" s="73">
        <v>0</v>
      </c>
      <c r="BN31" s="73">
        <v>0</v>
      </c>
      <c r="BO31" s="73">
        <v>1</v>
      </c>
      <c r="BQ31" s="59">
        <f t="shared" si="0"/>
        <v>0.9361702127659574</v>
      </c>
    </row>
    <row r="32" spans="1:69" ht="17.25">
      <c r="A32" s="68">
        <v>19</v>
      </c>
      <c r="B32" s="61">
        <v>13</v>
      </c>
      <c r="C32" s="67" t="s">
        <v>110</v>
      </c>
      <c r="D32" s="67">
        <v>1735</v>
      </c>
      <c r="E32" s="67">
        <v>36.21</v>
      </c>
      <c r="F32" s="67" t="s">
        <v>134</v>
      </c>
      <c r="G32" s="71">
        <v>150</v>
      </c>
      <c r="H32" s="71">
        <v>13</v>
      </c>
      <c r="I32" s="71">
        <v>1630</v>
      </c>
      <c r="J32" s="79">
        <v>13.9</v>
      </c>
      <c r="K32" s="57"/>
      <c r="L32" s="57"/>
      <c r="M32" s="75">
        <v>1.7</v>
      </c>
      <c r="N32" s="58"/>
      <c r="O32" s="58"/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4</v>
      </c>
      <c r="X32" s="73">
        <v>12</v>
      </c>
      <c r="Y32" s="73">
        <v>3</v>
      </c>
      <c r="Z32" s="73">
        <v>0</v>
      </c>
      <c r="AA32" s="73">
        <v>2</v>
      </c>
      <c r="AB32" s="73">
        <v>8</v>
      </c>
      <c r="AC32" s="73">
        <v>0</v>
      </c>
      <c r="AD32" s="73">
        <v>0</v>
      </c>
      <c r="AE32" s="73">
        <v>0</v>
      </c>
      <c r="AF32" s="73">
        <v>0</v>
      </c>
      <c r="AG32" s="73">
        <v>0</v>
      </c>
      <c r="AH32" s="73">
        <v>0</v>
      </c>
      <c r="AI32" s="73">
        <v>0</v>
      </c>
      <c r="AJ32" s="73">
        <v>0</v>
      </c>
      <c r="AK32" s="73">
        <v>0</v>
      </c>
      <c r="AL32" s="73">
        <v>0</v>
      </c>
      <c r="AM32" s="73">
        <v>0</v>
      </c>
      <c r="AN32" s="73">
        <v>0</v>
      </c>
      <c r="AO32" s="73">
        <v>0</v>
      </c>
      <c r="AP32" s="73">
        <v>0</v>
      </c>
      <c r="AQ32" s="73">
        <v>0</v>
      </c>
      <c r="AR32" s="73">
        <v>0</v>
      </c>
      <c r="AS32" s="73">
        <v>0</v>
      </c>
      <c r="AT32" s="73">
        <v>9</v>
      </c>
      <c r="AU32" s="73">
        <v>1</v>
      </c>
      <c r="AV32" s="73">
        <v>1</v>
      </c>
      <c r="AW32" s="73">
        <v>1</v>
      </c>
      <c r="AX32" s="73">
        <v>0</v>
      </c>
      <c r="AY32" s="73">
        <v>1</v>
      </c>
      <c r="AZ32" s="73">
        <v>0</v>
      </c>
      <c r="BA32" s="73">
        <v>0</v>
      </c>
      <c r="BB32" s="73">
        <v>0</v>
      </c>
      <c r="BC32" s="73">
        <v>0</v>
      </c>
      <c r="BD32" s="73">
        <v>0</v>
      </c>
      <c r="BE32" s="73">
        <v>0</v>
      </c>
      <c r="BF32" s="73">
        <v>0</v>
      </c>
      <c r="BG32" s="73">
        <v>0</v>
      </c>
      <c r="BH32" s="73">
        <v>0</v>
      </c>
      <c r="BI32" s="73">
        <v>0</v>
      </c>
      <c r="BJ32" s="73">
        <v>0</v>
      </c>
      <c r="BK32" s="73">
        <v>0</v>
      </c>
      <c r="BL32" s="73">
        <v>0</v>
      </c>
      <c r="BM32" s="73">
        <v>0</v>
      </c>
      <c r="BN32" s="73">
        <v>0</v>
      </c>
      <c r="BO32" s="73">
        <v>1</v>
      </c>
      <c r="BQ32" s="59">
        <f t="shared" si="0"/>
        <v>0.8670212765957447</v>
      </c>
    </row>
    <row r="33" spans="1:69" ht="17.25">
      <c r="A33" s="68">
        <v>20</v>
      </c>
      <c r="B33" s="61">
        <v>14</v>
      </c>
      <c r="C33" s="67" t="s">
        <v>110</v>
      </c>
      <c r="D33" s="67">
        <v>1922</v>
      </c>
      <c r="E33" s="67" t="s">
        <v>120</v>
      </c>
      <c r="F33" s="67" t="s">
        <v>134</v>
      </c>
      <c r="G33" s="71">
        <v>150</v>
      </c>
      <c r="H33" s="71">
        <v>16</v>
      </c>
      <c r="I33" s="71">
        <v>1563</v>
      </c>
      <c r="J33" s="79">
        <v>13.8</v>
      </c>
      <c r="K33" s="57"/>
      <c r="L33" s="57"/>
      <c r="M33" s="75">
        <v>3.69</v>
      </c>
      <c r="N33" s="58"/>
      <c r="O33" s="58"/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  <c r="W33" s="73">
        <v>22</v>
      </c>
      <c r="X33" s="73">
        <v>18</v>
      </c>
      <c r="Y33" s="73">
        <v>8</v>
      </c>
      <c r="Z33" s="73">
        <v>0</v>
      </c>
      <c r="AA33" s="73">
        <v>12</v>
      </c>
      <c r="AB33" s="73">
        <v>7</v>
      </c>
      <c r="AC33" s="73">
        <v>0</v>
      </c>
      <c r="AD33" s="73">
        <v>0</v>
      </c>
      <c r="AE33" s="73">
        <v>0</v>
      </c>
      <c r="AF33" s="73">
        <v>0</v>
      </c>
      <c r="AG33" s="73">
        <v>0</v>
      </c>
      <c r="AH33" s="73">
        <v>0</v>
      </c>
      <c r="AI33" s="73">
        <v>0</v>
      </c>
      <c r="AJ33" s="73">
        <v>0</v>
      </c>
      <c r="AK33" s="73">
        <v>0</v>
      </c>
      <c r="AL33" s="73">
        <v>0</v>
      </c>
      <c r="AM33" s="73">
        <v>0</v>
      </c>
      <c r="AN33" s="73">
        <v>0</v>
      </c>
      <c r="AO33" s="73">
        <v>0</v>
      </c>
      <c r="AP33" s="73">
        <v>0</v>
      </c>
      <c r="AQ33" s="73">
        <v>0</v>
      </c>
      <c r="AR33" s="73">
        <v>0</v>
      </c>
      <c r="AS33" s="73">
        <v>0</v>
      </c>
      <c r="AT33" s="73">
        <v>18</v>
      </c>
      <c r="AU33" s="73">
        <v>6</v>
      </c>
      <c r="AV33" s="73">
        <v>0</v>
      </c>
      <c r="AW33" s="73">
        <v>1</v>
      </c>
      <c r="AX33" s="73">
        <v>0</v>
      </c>
      <c r="AY33" s="73">
        <v>0</v>
      </c>
      <c r="AZ33" s="73">
        <v>0</v>
      </c>
      <c r="BA33" s="73">
        <v>0</v>
      </c>
      <c r="BB33" s="73">
        <v>0</v>
      </c>
      <c r="BC33" s="73">
        <v>0</v>
      </c>
      <c r="BD33" s="73">
        <v>0</v>
      </c>
      <c r="BE33" s="73">
        <v>0</v>
      </c>
      <c r="BF33" s="73">
        <v>0</v>
      </c>
      <c r="BG33" s="73">
        <v>0</v>
      </c>
      <c r="BH33" s="73">
        <v>0</v>
      </c>
      <c r="BI33" s="73">
        <v>0</v>
      </c>
      <c r="BJ33" s="73">
        <v>0</v>
      </c>
      <c r="BK33" s="73">
        <v>0</v>
      </c>
      <c r="BL33" s="73">
        <v>0</v>
      </c>
      <c r="BM33" s="73">
        <v>0</v>
      </c>
      <c r="BN33" s="73">
        <v>0</v>
      </c>
      <c r="BO33" s="73">
        <v>1</v>
      </c>
      <c r="BQ33" s="59">
        <f t="shared" si="0"/>
        <v>0.8313829787234043</v>
      </c>
    </row>
    <row r="34" spans="1:69" ht="17.25">
      <c r="A34" s="68">
        <v>21</v>
      </c>
      <c r="B34" s="61">
        <v>21</v>
      </c>
      <c r="C34" s="67">
        <v>20070330</v>
      </c>
      <c r="D34" s="67" t="s">
        <v>113</v>
      </c>
      <c r="E34" s="67" t="s">
        <v>115</v>
      </c>
      <c r="F34" s="67" t="s">
        <v>137</v>
      </c>
      <c r="G34" s="71">
        <v>150</v>
      </c>
      <c r="H34" s="71">
        <v>35</v>
      </c>
      <c r="I34" s="71">
        <v>1960</v>
      </c>
      <c r="J34" s="79">
        <v>14.9</v>
      </c>
      <c r="K34" s="57"/>
      <c r="L34" s="57"/>
      <c r="M34" s="75">
        <v>1.4</v>
      </c>
      <c r="N34" s="58"/>
      <c r="O34" s="58"/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73">
        <v>40</v>
      </c>
      <c r="X34" s="73">
        <v>5</v>
      </c>
      <c r="Y34" s="73">
        <v>64</v>
      </c>
      <c r="Z34" s="73">
        <v>0</v>
      </c>
      <c r="AA34" s="73">
        <v>0</v>
      </c>
      <c r="AB34" s="73">
        <v>3</v>
      </c>
      <c r="AC34" s="73">
        <v>0</v>
      </c>
      <c r="AD34" s="73">
        <v>0</v>
      </c>
      <c r="AE34" s="73">
        <v>0</v>
      </c>
      <c r="AF34" s="73">
        <v>0</v>
      </c>
      <c r="AG34" s="73">
        <v>0</v>
      </c>
      <c r="AH34" s="73">
        <v>0</v>
      </c>
      <c r="AI34" s="73">
        <v>0</v>
      </c>
      <c r="AJ34" s="73">
        <v>0</v>
      </c>
      <c r="AK34" s="73">
        <v>0</v>
      </c>
      <c r="AL34" s="73">
        <v>0</v>
      </c>
      <c r="AM34" s="73">
        <v>0</v>
      </c>
      <c r="AN34" s="73">
        <v>0</v>
      </c>
      <c r="AO34" s="73">
        <v>0</v>
      </c>
      <c r="AP34" s="73">
        <v>0</v>
      </c>
      <c r="AQ34" s="73">
        <v>0</v>
      </c>
      <c r="AR34" s="73">
        <v>0</v>
      </c>
      <c r="AS34" s="73">
        <v>0</v>
      </c>
      <c r="AT34" s="73">
        <v>0</v>
      </c>
      <c r="AU34" s="73">
        <v>1</v>
      </c>
      <c r="AV34" s="73">
        <v>0</v>
      </c>
      <c r="AW34" s="73">
        <v>3</v>
      </c>
      <c r="AX34" s="73">
        <v>0</v>
      </c>
      <c r="AY34" s="73">
        <v>3</v>
      </c>
      <c r="AZ34" s="73">
        <v>0</v>
      </c>
      <c r="BA34" s="73">
        <v>0</v>
      </c>
      <c r="BB34" s="73">
        <v>0</v>
      </c>
      <c r="BC34" s="73">
        <v>1</v>
      </c>
      <c r="BD34" s="73">
        <v>0</v>
      </c>
      <c r="BE34" s="73">
        <v>0</v>
      </c>
      <c r="BF34" s="73">
        <v>0</v>
      </c>
      <c r="BG34" s="73">
        <v>0</v>
      </c>
      <c r="BH34" s="73">
        <v>0</v>
      </c>
      <c r="BI34" s="73">
        <v>0</v>
      </c>
      <c r="BJ34" s="73">
        <v>0</v>
      </c>
      <c r="BK34" s="73">
        <v>0</v>
      </c>
      <c r="BL34" s="73">
        <v>1</v>
      </c>
      <c r="BM34" s="73">
        <v>0</v>
      </c>
      <c r="BN34" s="73">
        <f>12*2</f>
        <v>24</v>
      </c>
      <c r="BO34" s="73">
        <v>2</v>
      </c>
      <c r="BQ34" s="59">
        <f t="shared" si="0"/>
        <v>1.0425531914893618</v>
      </c>
    </row>
    <row r="35" spans="2:69" ht="17.25">
      <c r="B35" s="7"/>
      <c r="C35" s="56"/>
      <c r="D35" s="7"/>
      <c r="E35" s="56"/>
      <c r="F35" s="56"/>
      <c r="J35" s="57"/>
      <c r="K35" s="57"/>
      <c r="L35" s="57"/>
      <c r="M35" s="58"/>
      <c r="N35" s="58"/>
      <c r="O35" s="58"/>
      <c r="BQ35" s="59" t="e">
        <f t="shared" si="0"/>
        <v>#DIV/0!</v>
      </c>
    </row>
    <row r="36" spans="3:15" ht="17.25">
      <c r="C36" s="61"/>
      <c r="E36" s="61"/>
      <c r="F36" s="62"/>
      <c r="J36" s="57"/>
      <c r="K36" s="57"/>
      <c r="L36" s="57"/>
      <c r="M36" s="57"/>
      <c r="N36" s="57"/>
      <c r="O36" s="57"/>
    </row>
    <row r="37" spans="3:15" ht="17.25">
      <c r="C37" s="61"/>
      <c r="E37" s="61"/>
      <c r="F37" s="62"/>
      <c r="J37" s="57"/>
      <c r="K37" s="57"/>
      <c r="L37" s="57"/>
      <c r="M37" s="57"/>
      <c r="N37" s="57"/>
      <c r="O37" s="57"/>
    </row>
    <row r="38" spans="3:15" ht="17.25">
      <c r="C38" s="61"/>
      <c r="E38" s="61"/>
      <c r="F38" s="62"/>
      <c r="J38" s="57"/>
      <c r="K38" s="57"/>
      <c r="L38" s="57"/>
      <c r="M38" s="57"/>
      <c r="N38" s="57"/>
      <c r="O38" s="57"/>
    </row>
    <row r="39" spans="3:15" ht="17.25">
      <c r="C39" s="61"/>
      <c r="E39" s="61"/>
      <c r="F39" s="62"/>
      <c r="J39" s="57"/>
      <c r="K39" s="57"/>
      <c r="L39" s="57"/>
      <c r="M39" s="57"/>
      <c r="N39" s="57"/>
      <c r="O39" s="57"/>
    </row>
    <row r="40" spans="3:15" ht="17.25">
      <c r="C40" s="61"/>
      <c r="E40" s="61"/>
      <c r="F40" s="62"/>
      <c r="J40" s="57"/>
      <c r="K40" s="57"/>
      <c r="L40" s="57"/>
      <c r="M40" s="57"/>
      <c r="N40" s="57"/>
      <c r="O40" s="57"/>
    </row>
    <row r="41" spans="3:15" ht="17.25">
      <c r="C41" s="61"/>
      <c r="E41" s="61"/>
      <c r="F41" s="62"/>
      <c r="J41" s="57"/>
      <c r="K41" s="57"/>
      <c r="L41" s="57"/>
      <c r="M41" s="57"/>
      <c r="N41" s="57"/>
      <c r="O41" s="57"/>
    </row>
  </sheetData>
  <printOptions/>
  <pageMargins left="0.5118110236220472" right="0.5118110236220472" top="0.984251968503937" bottom="0.5118110236220472" header="0.5118110236220472" footer="0.5118110236220472"/>
  <pageSetup horizontalDpi="200" verticalDpi="200" orientation="landscape" paperSize="9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 transitionEvaluation="1"/>
  <dimension ref="A1:BQ37"/>
  <sheetViews>
    <sheetView defaultGridColor="0" zoomScale="75" zoomScaleNormal="75" colorId="22" workbookViewId="0" topLeftCell="A1">
      <pane xSplit="3" topLeftCell="D1" activePane="topRight" state="frozen"/>
      <selection pane="topLeft" activeCell="A1" sqref="A1"/>
      <selection pane="topRight" activeCell="D14" sqref="D14"/>
    </sheetView>
  </sheetViews>
  <sheetFormatPr defaultColWidth="13.58203125" defaultRowHeight="18"/>
  <cols>
    <col min="1" max="2" width="6.83203125" style="0" customWidth="1"/>
    <col min="3" max="5" width="10.66015625" style="0" customWidth="1"/>
    <col min="6" max="6" width="10.66015625" style="63" customWidth="1"/>
    <col min="7" max="7" width="5.83203125" style="0" customWidth="1"/>
    <col min="8" max="8" width="4.83203125" style="0" customWidth="1"/>
    <col min="9" max="12" width="6.83203125" style="0" customWidth="1"/>
    <col min="13" max="14" width="7.83203125" style="0" customWidth="1"/>
    <col min="15" max="15" width="2.66015625" style="0" customWidth="1"/>
    <col min="16" max="19" width="5.83203125" style="0" customWidth="1"/>
    <col min="20" max="20" width="7.83203125" style="0" customWidth="1"/>
    <col min="21" max="32" width="5.83203125" style="0" customWidth="1"/>
    <col min="33" max="33" width="7.83203125" style="0" customWidth="1"/>
    <col min="34" max="39" width="5.83203125" style="0" customWidth="1"/>
    <col min="40" max="40" width="6.91015625" style="0" customWidth="1"/>
    <col min="41" max="44" width="5.83203125" style="0" customWidth="1"/>
    <col min="45" max="45" width="11.83203125" style="0" customWidth="1"/>
    <col min="46" max="48" width="5.83203125" style="0" customWidth="1"/>
    <col min="49" max="49" width="7.83203125" style="0" customWidth="1"/>
    <col min="50" max="51" width="11.83203125" style="0" customWidth="1"/>
    <col min="52" max="64" width="5.83203125" style="0" customWidth="1"/>
    <col min="65" max="65" width="8.83203125" style="0" customWidth="1"/>
    <col min="66" max="67" width="8" style="0" customWidth="1"/>
    <col min="68" max="68" width="19.58203125" style="0" customWidth="1"/>
    <col min="69" max="69" width="11.83203125" style="0" customWidth="1"/>
    <col min="70" max="76" width="5.83203125" style="0" customWidth="1"/>
  </cols>
  <sheetData>
    <row r="1" spans="2:6" ht="18">
      <c r="B1">
        <v>2007</v>
      </c>
      <c r="C1" t="s">
        <v>0</v>
      </c>
      <c r="D1">
        <v>5</v>
      </c>
      <c r="E1" t="s">
        <v>1</v>
      </c>
      <c r="F1" s="2" t="s">
        <v>2</v>
      </c>
    </row>
    <row r="2" spans="3:6" ht="18">
      <c r="C2" s="3"/>
      <c r="D2" s="2" t="s">
        <v>3</v>
      </c>
      <c r="F2" s="4"/>
    </row>
    <row r="3" spans="3:6" ht="18">
      <c r="C3" s="5" t="s">
        <v>46</v>
      </c>
      <c r="D3" s="5" t="s">
        <v>82</v>
      </c>
      <c r="E3" s="5" t="s">
        <v>47</v>
      </c>
      <c r="F3" s="5" t="s">
        <v>48</v>
      </c>
    </row>
    <row r="4" spans="3:6" ht="18">
      <c r="C4" s="66">
        <v>350100</v>
      </c>
      <c r="D4" s="66">
        <v>3511</v>
      </c>
      <c r="E4" s="7" t="s">
        <v>78</v>
      </c>
      <c r="F4" s="6" t="s">
        <v>79</v>
      </c>
    </row>
    <row r="5" ht="18">
      <c r="F5"/>
    </row>
    <row r="6" spans="3:6" ht="18">
      <c r="C6" s="8"/>
      <c r="D6" s="9" t="s">
        <v>4</v>
      </c>
      <c r="E6" s="10"/>
      <c r="F6"/>
    </row>
    <row r="7" spans="3:6" ht="18">
      <c r="C7" s="11" t="s">
        <v>80</v>
      </c>
      <c r="D7" s="12" t="s">
        <v>81</v>
      </c>
      <c r="E7" s="12" t="s">
        <v>49</v>
      </c>
      <c r="F7"/>
    </row>
    <row r="8" spans="3:6" ht="18">
      <c r="C8" s="13">
        <v>150</v>
      </c>
      <c r="D8" s="65">
        <v>28.666666666666668</v>
      </c>
      <c r="E8" s="64">
        <v>1683.3333333333333</v>
      </c>
      <c r="F8"/>
    </row>
    <row r="9" spans="3:6" ht="18">
      <c r="C9" s="13"/>
      <c r="D9" s="13"/>
      <c r="E9" s="13"/>
      <c r="F9" s="4"/>
    </row>
    <row r="10" spans="1:65" ht="18">
      <c r="A10" s="14"/>
      <c r="B10" s="15" t="s">
        <v>50</v>
      </c>
      <c r="C10" s="15"/>
      <c r="D10" s="15"/>
      <c r="E10" s="15"/>
      <c r="F10" s="16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</row>
    <row r="11" spans="1:69" ht="18">
      <c r="A11" s="17" t="s">
        <v>51</v>
      </c>
      <c r="B11" s="18" t="s">
        <v>52</v>
      </c>
      <c r="C11" s="19"/>
      <c r="D11" s="19"/>
      <c r="E11" s="20"/>
      <c r="F11" s="20"/>
      <c r="G11" s="21" t="s">
        <v>5</v>
      </c>
      <c r="H11" s="22"/>
      <c r="I11" s="23" t="s">
        <v>53</v>
      </c>
      <c r="J11" s="24" t="s">
        <v>54</v>
      </c>
      <c r="K11" s="25" t="s">
        <v>55</v>
      </c>
      <c r="L11" s="26" t="s">
        <v>56</v>
      </c>
      <c r="M11" s="27" t="s">
        <v>57</v>
      </c>
      <c r="N11" s="28" t="s">
        <v>58</v>
      </c>
      <c r="O11" s="28"/>
      <c r="P11" s="29"/>
      <c r="Q11" s="30"/>
      <c r="R11" s="31" t="s">
        <v>6</v>
      </c>
      <c r="S11" s="30"/>
      <c r="T11" s="30"/>
      <c r="U11" s="30"/>
      <c r="V11" s="32"/>
      <c r="W11" s="29"/>
      <c r="X11" s="30"/>
      <c r="Y11" s="31" t="s">
        <v>7</v>
      </c>
      <c r="Z11" s="30"/>
      <c r="AA11" s="30"/>
      <c r="AB11" s="30"/>
      <c r="AC11" s="29"/>
      <c r="AD11" s="30"/>
      <c r="AE11" s="31" t="s">
        <v>59</v>
      </c>
      <c r="AF11" s="30"/>
      <c r="AG11" s="30"/>
      <c r="AH11" s="30"/>
      <c r="AI11" s="30"/>
      <c r="AJ11" s="29"/>
      <c r="AK11" s="30"/>
      <c r="AL11" s="31" t="s">
        <v>8</v>
      </c>
      <c r="AM11" s="30"/>
      <c r="AN11" s="30"/>
      <c r="AO11" s="30"/>
      <c r="AP11" s="32"/>
      <c r="AQ11" s="33" t="s">
        <v>86</v>
      </c>
      <c r="AR11" s="30"/>
      <c r="AS11" s="34" t="s">
        <v>9</v>
      </c>
      <c r="AT11" s="29"/>
      <c r="AU11" s="31" t="s">
        <v>10</v>
      </c>
      <c r="AV11" s="30"/>
      <c r="AW11" s="34" t="s">
        <v>11</v>
      </c>
      <c r="AX11" s="35" t="s">
        <v>12</v>
      </c>
      <c r="AY11" s="34" t="s">
        <v>13</v>
      </c>
      <c r="AZ11" s="29"/>
      <c r="BA11" s="31" t="s">
        <v>14</v>
      </c>
      <c r="BB11" s="30"/>
      <c r="BC11" s="29"/>
      <c r="BD11" s="31" t="s">
        <v>15</v>
      </c>
      <c r="BE11" s="30"/>
      <c r="BF11" s="29"/>
      <c r="BG11" s="31" t="s">
        <v>16</v>
      </c>
      <c r="BH11" s="30"/>
      <c r="BI11" s="34" t="s">
        <v>17</v>
      </c>
      <c r="BJ11" s="29"/>
      <c r="BK11" s="33" t="s">
        <v>87</v>
      </c>
      <c r="BL11" s="30"/>
      <c r="BM11" s="32"/>
      <c r="BN11" s="24" t="s">
        <v>18</v>
      </c>
      <c r="BO11" s="24" t="s">
        <v>88</v>
      </c>
      <c r="BP11" s="24" t="s">
        <v>60</v>
      </c>
      <c r="BQ11" s="6" t="s">
        <v>61</v>
      </c>
    </row>
    <row r="12" spans="1:69" ht="18">
      <c r="A12" s="17" t="s">
        <v>62</v>
      </c>
      <c r="B12" s="23" t="s">
        <v>63</v>
      </c>
      <c r="C12" s="23" t="s">
        <v>64</v>
      </c>
      <c r="D12" s="23" t="s">
        <v>65</v>
      </c>
      <c r="E12" s="36" t="s">
        <v>66</v>
      </c>
      <c r="F12" s="37" t="s">
        <v>67</v>
      </c>
      <c r="G12" s="23" t="s">
        <v>19</v>
      </c>
      <c r="H12" s="38" t="s">
        <v>68</v>
      </c>
      <c r="I12" s="23" t="s">
        <v>20</v>
      </c>
      <c r="J12" s="36" t="s">
        <v>69</v>
      </c>
      <c r="K12" s="25"/>
      <c r="L12" s="25"/>
      <c r="M12" s="27"/>
      <c r="N12" s="28" t="s">
        <v>70</v>
      </c>
      <c r="O12" s="28"/>
      <c r="P12" s="39"/>
      <c r="Q12" s="22"/>
      <c r="R12" s="40" t="s">
        <v>21</v>
      </c>
      <c r="S12" s="22"/>
      <c r="T12" s="36" t="s">
        <v>22</v>
      </c>
      <c r="U12" s="41" t="s">
        <v>23</v>
      </c>
      <c r="V12" s="42" t="s">
        <v>24</v>
      </c>
      <c r="W12" s="39"/>
      <c r="X12" s="22"/>
      <c r="Y12" s="40" t="s">
        <v>25</v>
      </c>
      <c r="Z12" s="22"/>
      <c r="AA12" s="41" t="s">
        <v>26</v>
      </c>
      <c r="AB12" s="42" t="s">
        <v>27</v>
      </c>
      <c r="AC12" s="39"/>
      <c r="AD12" s="22"/>
      <c r="AE12" s="40" t="s">
        <v>21</v>
      </c>
      <c r="AF12" s="22"/>
      <c r="AG12" s="36" t="s">
        <v>22</v>
      </c>
      <c r="AH12" s="42" t="s">
        <v>23</v>
      </c>
      <c r="AI12" s="42" t="s">
        <v>24</v>
      </c>
      <c r="AJ12" s="39"/>
      <c r="AK12" s="22"/>
      <c r="AL12" s="40" t="s">
        <v>25</v>
      </c>
      <c r="AM12" s="22"/>
      <c r="AN12" s="36" t="s">
        <v>22</v>
      </c>
      <c r="AO12" s="36" t="s">
        <v>23</v>
      </c>
      <c r="AP12" s="36" t="s">
        <v>24</v>
      </c>
      <c r="AQ12" s="42" t="s">
        <v>23</v>
      </c>
      <c r="AR12" s="42" t="s">
        <v>24</v>
      </c>
      <c r="AS12" s="23" t="s">
        <v>28</v>
      </c>
      <c r="AT12" s="23" t="s">
        <v>29</v>
      </c>
      <c r="AU12" s="42" t="s">
        <v>23</v>
      </c>
      <c r="AV12" s="42" t="s">
        <v>24</v>
      </c>
      <c r="AW12" s="23" t="s">
        <v>29</v>
      </c>
      <c r="AX12" s="36"/>
      <c r="AY12" s="19"/>
      <c r="AZ12" s="23" t="s">
        <v>29</v>
      </c>
      <c r="BA12" s="42" t="s">
        <v>23</v>
      </c>
      <c r="BB12" s="42" t="s">
        <v>24</v>
      </c>
      <c r="BC12" s="23" t="s">
        <v>29</v>
      </c>
      <c r="BD12" s="42" t="s">
        <v>23</v>
      </c>
      <c r="BE12" s="42" t="s">
        <v>24</v>
      </c>
      <c r="BF12" s="23" t="s">
        <v>29</v>
      </c>
      <c r="BG12" s="42" t="s">
        <v>23</v>
      </c>
      <c r="BH12" s="42" t="s">
        <v>24</v>
      </c>
      <c r="BI12" s="23" t="s">
        <v>24</v>
      </c>
      <c r="BJ12" s="19"/>
      <c r="BK12" s="43" t="s">
        <v>30</v>
      </c>
      <c r="BL12" s="44"/>
      <c r="BM12" s="42" t="s">
        <v>31</v>
      </c>
      <c r="BN12" s="36"/>
      <c r="BO12" s="36"/>
      <c r="BP12" s="36"/>
      <c r="BQ12" s="6" t="s">
        <v>71</v>
      </c>
    </row>
    <row r="13" spans="1:69" ht="18">
      <c r="A13" s="45"/>
      <c r="B13" s="46" t="s">
        <v>72</v>
      </c>
      <c r="C13" s="47"/>
      <c r="D13" s="47"/>
      <c r="E13" s="48"/>
      <c r="F13" s="49"/>
      <c r="G13" s="46" t="s">
        <v>32</v>
      </c>
      <c r="H13" s="50" t="s">
        <v>73</v>
      </c>
      <c r="I13" s="46" t="s">
        <v>33</v>
      </c>
      <c r="J13" s="51" t="s">
        <v>74</v>
      </c>
      <c r="K13" s="52" t="s">
        <v>75</v>
      </c>
      <c r="L13" s="52" t="s">
        <v>75</v>
      </c>
      <c r="M13" s="53" t="s">
        <v>76</v>
      </c>
      <c r="N13" s="54" t="s">
        <v>75</v>
      </c>
      <c r="O13" s="54"/>
      <c r="P13" s="46" t="s">
        <v>34</v>
      </c>
      <c r="Q13" s="50" t="s">
        <v>35</v>
      </c>
      <c r="R13" s="50" t="s">
        <v>36</v>
      </c>
      <c r="S13" s="50" t="s">
        <v>37</v>
      </c>
      <c r="T13" s="51" t="s">
        <v>38</v>
      </c>
      <c r="U13" s="46" t="s">
        <v>39</v>
      </c>
      <c r="V13" s="51" t="s">
        <v>40</v>
      </c>
      <c r="W13" s="46" t="s">
        <v>34</v>
      </c>
      <c r="X13" s="50" t="s">
        <v>35</v>
      </c>
      <c r="Y13" s="50" t="s">
        <v>36</v>
      </c>
      <c r="Z13" s="50" t="s">
        <v>41</v>
      </c>
      <c r="AA13" s="46" t="s">
        <v>40</v>
      </c>
      <c r="AB13" s="51" t="s">
        <v>39</v>
      </c>
      <c r="AC13" s="46" t="s">
        <v>34</v>
      </c>
      <c r="AD13" s="50" t="s">
        <v>35</v>
      </c>
      <c r="AE13" s="50" t="s">
        <v>36</v>
      </c>
      <c r="AF13" s="50" t="s">
        <v>37</v>
      </c>
      <c r="AG13" s="51" t="s">
        <v>38</v>
      </c>
      <c r="AH13" s="51" t="s">
        <v>39</v>
      </c>
      <c r="AI13" s="51" t="s">
        <v>40</v>
      </c>
      <c r="AJ13" s="46" t="s">
        <v>34</v>
      </c>
      <c r="AK13" s="50" t="s">
        <v>35</v>
      </c>
      <c r="AL13" s="50" t="s">
        <v>36</v>
      </c>
      <c r="AM13" s="50" t="s">
        <v>37</v>
      </c>
      <c r="AN13" s="51" t="s">
        <v>38</v>
      </c>
      <c r="AO13" s="51" t="s">
        <v>39</v>
      </c>
      <c r="AP13" s="51" t="s">
        <v>40</v>
      </c>
      <c r="AQ13" s="51" t="s">
        <v>39</v>
      </c>
      <c r="AR13" s="51" t="s">
        <v>40</v>
      </c>
      <c r="AS13" s="46" t="s">
        <v>42</v>
      </c>
      <c r="AT13" s="47"/>
      <c r="AU13" s="51" t="s">
        <v>39</v>
      </c>
      <c r="AV13" s="51" t="s">
        <v>40</v>
      </c>
      <c r="AW13" s="47"/>
      <c r="AX13" s="51" t="s">
        <v>43</v>
      </c>
      <c r="AY13" s="46" t="s">
        <v>42</v>
      </c>
      <c r="AZ13" s="47"/>
      <c r="BA13" s="51" t="s">
        <v>39</v>
      </c>
      <c r="BB13" s="51" t="s">
        <v>40</v>
      </c>
      <c r="BC13" s="47"/>
      <c r="BD13" s="51" t="s">
        <v>39</v>
      </c>
      <c r="BE13" s="51" t="s">
        <v>40</v>
      </c>
      <c r="BF13" s="47"/>
      <c r="BG13" s="51" t="s">
        <v>39</v>
      </c>
      <c r="BH13" s="51" t="s">
        <v>40</v>
      </c>
      <c r="BI13" s="46" t="s">
        <v>40</v>
      </c>
      <c r="BJ13" s="46" t="s">
        <v>29</v>
      </c>
      <c r="BK13" s="46" t="s">
        <v>44</v>
      </c>
      <c r="BL13" s="51" t="s">
        <v>45</v>
      </c>
      <c r="BM13" s="51" t="s">
        <v>42</v>
      </c>
      <c r="BN13" s="51"/>
      <c r="BO13" s="51" t="s">
        <v>77</v>
      </c>
      <c r="BP13" s="51"/>
      <c r="BQ13" s="55" t="s">
        <v>93</v>
      </c>
    </row>
    <row r="14" spans="1:69" ht="18">
      <c r="A14">
        <v>1</v>
      </c>
      <c r="B14">
        <v>21</v>
      </c>
      <c r="C14" s="67" t="s">
        <v>121</v>
      </c>
      <c r="D14" s="67">
        <v>1448</v>
      </c>
      <c r="E14" s="67" t="s">
        <v>115</v>
      </c>
      <c r="F14" s="67" t="s">
        <v>138</v>
      </c>
      <c r="G14">
        <v>142</v>
      </c>
      <c r="H14">
        <v>8</v>
      </c>
      <c r="I14">
        <v>1730</v>
      </c>
      <c r="J14">
        <v>15.7</v>
      </c>
      <c r="K14" s="57"/>
      <c r="L14" s="57"/>
      <c r="M14" s="58">
        <v>0.9</v>
      </c>
      <c r="N14" s="58"/>
      <c r="O14" s="58"/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630</v>
      </c>
      <c r="X14" s="73">
        <v>342</v>
      </c>
      <c r="Y14" s="73">
        <v>108</v>
      </c>
      <c r="Z14" s="73">
        <v>6</v>
      </c>
      <c r="AA14" s="73">
        <v>181</v>
      </c>
      <c r="AB14" s="73">
        <v>128</v>
      </c>
      <c r="AC14" s="73">
        <v>0</v>
      </c>
      <c r="AD14" s="73">
        <v>0</v>
      </c>
      <c r="AE14" s="73">
        <v>0</v>
      </c>
      <c r="AF14" s="73">
        <v>0</v>
      </c>
      <c r="AG14" s="73">
        <v>0</v>
      </c>
      <c r="AH14" s="73">
        <v>0</v>
      </c>
      <c r="AI14" s="73">
        <v>0</v>
      </c>
      <c r="AJ14" s="73">
        <v>0</v>
      </c>
      <c r="AK14" s="73">
        <v>0</v>
      </c>
      <c r="AL14" s="73">
        <v>0</v>
      </c>
      <c r="AM14" s="73">
        <v>0</v>
      </c>
      <c r="AN14" s="73">
        <v>0</v>
      </c>
      <c r="AO14" s="73">
        <v>0</v>
      </c>
      <c r="AP14" s="73">
        <v>0</v>
      </c>
      <c r="AQ14" s="73">
        <v>0</v>
      </c>
      <c r="AR14" s="73">
        <v>1</v>
      </c>
      <c r="AS14" s="73">
        <v>0</v>
      </c>
      <c r="AT14" s="73">
        <v>210</v>
      </c>
      <c r="AU14" s="73">
        <v>48</v>
      </c>
      <c r="AV14" s="73">
        <v>5</v>
      </c>
      <c r="AW14" s="73">
        <v>15</v>
      </c>
      <c r="AX14" s="73">
        <v>0</v>
      </c>
      <c r="AY14" s="73">
        <v>19</v>
      </c>
      <c r="AZ14" s="73">
        <v>0</v>
      </c>
      <c r="BA14" s="73">
        <v>0</v>
      </c>
      <c r="BB14" s="73">
        <v>0</v>
      </c>
      <c r="BC14" s="73">
        <v>0</v>
      </c>
      <c r="BD14" s="73">
        <v>1</v>
      </c>
      <c r="BE14" s="73">
        <v>0</v>
      </c>
      <c r="BF14" s="73">
        <v>0</v>
      </c>
      <c r="BG14" s="73">
        <v>0</v>
      </c>
      <c r="BH14" s="73">
        <v>0</v>
      </c>
      <c r="BI14" s="73">
        <v>0</v>
      </c>
      <c r="BJ14" s="73">
        <v>2</v>
      </c>
      <c r="BK14" s="73">
        <v>5</v>
      </c>
      <c r="BL14" s="73">
        <v>2</v>
      </c>
      <c r="BM14" s="73">
        <v>0</v>
      </c>
      <c r="BN14" s="73">
        <v>5</v>
      </c>
      <c r="BO14" s="73">
        <v>1</v>
      </c>
      <c r="BQ14" s="59">
        <f aca="true" t="shared" si="0" ref="BQ14:BQ34">(I14/G14)/($E$8/$C$8)</f>
        <v>1.0856226467717196</v>
      </c>
    </row>
    <row r="15" spans="1:69" ht="18">
      <c r="A15">
        <v>2</v>
      </c>
      <c r="B15">
        <v>14</v>
      </c>
      <c r="C15" s="67" t="s">
        <v>121</v>
      </c>
      <c r="D15" s="67">
        <v>2355</v>
      </c>
      <c r="E15" s="67" t="s">
        <v>120</v>
      </c>
      <c r="F15" s="67">
        <v>132.19</v>
      </c>
      <c r="G15">
        <v>150</v>
      </c>
      <c r="H15">
        <v>17</v>
      </c>
      <c r="I15">
        <v>1460</v>
      </c>
      <c r="J15">
        <v>13</v>
      </c>
      <c r="M15" s="60">
        <v>6.73</v>
      </c>
      <c r="N15" s="60"/>
      <c r="O15" s="60"/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0</v>
      </c>
      <c r="Z15" s="73">
        <v>0</v>
      </c>
      <c r="AA15" s="73">
        <v>1</v>
      </c>
      <c r="AB15" s="73">
        <v>5</v>
      </c>
      <c r="AC15" s="73">
        <v>0</v>
      </c>
      <c r="AD15" s="73">
        <v>0</v>
      </c>
      <c r="AE15" s="73">
        <v>0</v>
      </c>
      <c r="AF15" s="73">
        <v>0</v>
      </c>
      <c r="AG15" s="73">
        <v>0</v>
      </c>
      <c r="AH15" s="73">
        <v>0</v>
      </c>
      <c r="AI15" s="73">
        <v>0</v>
      </c>
      <c r="AJ15" s="73">
        <v>0</v>
      </c>
      <c r="AK15" s="73">
        <v>0</v>
      </c>
      <c r="AL15" s="73">
        <v>0</v>
      </c>
      <c r="AM15" s="73">
        <v>0</v>
      </c>
      <c r="AN15" s="73">
        <v>0</v>
      </c>
      <c r="AO15" s="73">
        <v>0</v>
      </c>
      <c r="AP15" s="73">
        <v>0</v>
      </c>
      <c r="AQ15" s="73">
        <v>0</v>
      </c>
      <c r="AR15" s="73">
        <v>0</v>
      </c>
      <c r="AS15" s="73">
        <v>0</v>
      </c>
      <c r="AT15" s="73">
        <v>0</v>
      </c>
      <c r="AU15" s="73">
        <v>0</v>
      </c>
      <c r="AV15" s="73">
        <v>2</v>
      </c>
      <c r="AW15" s="73">
        <v>1</v>
      </c>
      <c r="AX15" s="73">
        <v>0</v>
      </c>
      <c r="AY15" s="73">
        <v>1</v>
      </c>
      <c r="AZ15" s="73">
        <v>0</v>
      </c>
      <c r="BA15" s="73">
        <v>0</v>
      </c>
      <c r="BB15" s="73">
        <v>0</v>
      </c>
      <c r="BC15" s="73">
        <v>0</v>
      </c>
      <c r="BD15" s="73">
        <v>0</v>
      </c>
      <c r="BE15" s="73">
        <v>0</v>
      </c>
      <c r="BF15" s="73">
        <v>0</v>
      </c>
      <c r="BG15" s="73">
        <v>0</v>
      </c>
      <c r="BH15" s="73">
        <v>0</v>
      </c>
      <c r="BI15" s="73">
        <v>0</v>
      </c>
      <c r="BJ15" s="73">
        <v>0</v>
      </c>
      <c r="BK15" s="73">
        <v>0</v>
      </c>
      <c r="BL15" s="73">
        <v>0</v>
      </c>
      <c r="BM15" s="73">
        <v>0</v>
      </c>
      <c r="BN15" s="73">
        <v>0</v>
      </c>
      <c r="BO15" s="73">
        <v>1</v>
      </c>
      <c r="BQ15" s="59">
        <f t="shared" si="0"/>
        <v>0.8673267326732673</v>
      </c>
    </row>
    <row r="16" spans="1:69" ht="18">
      <c r="A16">
        <v>3</v>
      </c>
      <c r="B16">
        <v>13</v>
      </c>
      <c r="C16" s="67" t="s">
        <v>122</v>
      </c>
      <c r="D16" s="67">
        <v>1401</v>
      </c>
      <c r="E16" s="67">
        <v>36.21</v>
      </c>
      <c r="F16" s="67" t="s">
        <v>134</v>
      </c>
      <c r="G16">
        <v>150</v>
      </c>
      <c r="H16">
        <v>38</v>
      </c>
      <c r="I16">
        <v>1500</v>
      </c>
      <c r="J16">
        <v>15.1</v>
      </c>
      <c r="K16" s="57"/>
      <c r="L16" s="57"/>
      <c r="M16" s="58">
        <v>2.52</v>
      </c>
      <c r="N16" s="58"/>
      <c r="O16" s="58"/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1</v>
      </c>
      <c r="V16" s="73">
        <v>0</v>
      </c>
      <c r="W16" s="73">
        <v>31</v>
      </c>
      <c r="X16" s="73">
        <v>36</v>
      </c>
      <c r="Y16" s="73">
        <v>24</v>
      </c>
      <c r="Z16" s="73">
        <v>0</v>
      </c>
      <c r="AA16" s="73">
        <v>37</v>
      </c>
      <c r="AB16" s="73">
        <v>81</v>
      </c>
      <c r="AC16" s="73">
        <v>0</v>
      </c>
      <c r="AD16" s="73">
        <v>0</v>
      </c>
      <c r="AE16" s="73">
        <v>0</v>
      </c>
      <c r="AF16" s="73">
        <v>0</v>
      </c>
      <c r="AG16" s="73">
        <v>0</v>
      </c>
      <c r="AH16" s="73">
        <v>0</v>
      </c>
      <c r="AI16" s="73">
        <v>0</v>
      </c>
      <c r="AJ16" s="73">
        <v>0</v>
      </c>
      <c r="AK16" s="73">
        <v>0</v>
      </c>
      <c r="AL16" s="73">
        <v>0</v>
      </c>
      <c r="AM16" s="73">
        <v>0</v>
      </c>
      <c r="AN16" s="73">
        <v>0</v>
      </c>
      <c r="AO16" s="73">
        <v>0</v>
      </c>
      <c r="AP16" s="73">
        <v>0</v>
      </c>
      <c r="AQ16" s="73">
        <v>0</v>
      </c>
      <c r="AR16" s="73">
        <v>0</v>
      </c>
      <c r="AS16" s="73">
        <v>0</v>
      </c>
      <c r="AT16" s="73">
        <v>1</v>
      </c>
      <c r="AU16" s="73">
        <v>4</v>
      </c>
      <c r="AV16" s="73">
        <v>3</v>
      </c>
      <c r="AW16" s="73">
        <v>9</v>
      </c>
      <c r="AX16" s="73">
        <v>0</v>
      </c>
      <c r="AY16" s="73">
        <v>14</v>
      </c>
      <c r="AZ16" s="73">
        <v>0</v>
      </c>
      <c r="BA16" s="73">
        <v>0</v>
      </c>
      <c r="BB16" s="73">
        <v>0</v>
      </c>
      <c r="BC16" s="73">
        <v>0</v>
      </c>
      <c r="BD16" s="73">
        <v>0</v>
      </c>
      <c r="BE16" s="73">
        <v>0</v>
      </c>
      <c r="BF16" s="73">
        <v>0</v>
      </c>
      <c r="BG16" s="73">
        <v>0</v>
      </c>
      <c r="BH16" s="73">
        <v>0</v>
      </c>
      <c r="BI16" s="73">
        <v>0</v>
      </c>
      <c r="BJ16" s="73">
        <v>0</v>
      </c>
      <c r="BK16" s="73">
        <v>0</v>
      </c>
      <c r="BL16" s="73">
        <v>0</v>
      </c>
      <c r="BM16" s="73">
        <v>0</v>
      </c>
      <c r="BN16" s="73">
        <v>0</v>
      </c>
      <c r="BO16" s="73">
        <v>1</v>
      </c>
      <c r="BP16" t="s">
        <v>106</v>
      </c>
      <c r="BQ16" s="59">
        <f t="shared" si="0"/>
        <v>0.8910891089108911</v>
      </c>
    </row>
    <row r="17" spans="1:69" ht="17.25">
      <c r="A17">
        <v>4</v>
      </c>
      <c r="B17">
        <v>5</v>
      </c>
      <c r="C17" s="67" t="s">
        <v>122</v>
      </c>
      <c r="D17" s="67">
        <v>1631</v>
      </c>
      <c r="E17" s="67" t="s">
        <v>119</v>
      </c>
      <c r="F17" s="67">
        <v>132.01</v>
      </c>
      <c r="G17">
        <v>150</v>
      </c>
      <c r="H17">
        <v>39</v>
      </c>
      <c r="I17">
        <v>1700</v>
      </c>
      <c r="J17">
        <v>14.4</v>
      </c>
      <c r="K17" s="57"/>
      <c r="L17" s="57"/>
      <c r="M17" s="58">
        <v>1.96</v>
      </c>
      <c r="N17" s="58"/>
      <c r="O17" s="58"/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5</v>
      </c>
      <c r="X17" s="73">
        <v>8</v>
      </c>
      <c r="Y17" s="73">
        <v>22</v>
      </c>
      <c r="Z17" s="73">
        <v>0</v>
      </c>
      <c r="AA17" s="73">
        <v>18</v>
      </c>
      <c r="AB17" s="73">
        <v>36</v>
      </c>
      <c r="AC17" s="73">
        <v>0</v>
      </c>
      <c r="AD17" s="73">
        <v>0</v>
      </c>
      <c r="AE17" s="73">
        <v>0</v>
      </c>
      <c r="AF17" s="73">
        <v>0</v>
      </c>
      <c r="AG17" s="73">
        <v>0</v>
      </c>
      <c r="AH17" s="73">
        <v>0</v>
      </c>
      <c r="AI17" s="73">
        <v>0</v>
      </c>
      <c r="AJ17" s="73">
        <v>0</v>
      </c>
      <c r="AK17" s="73">
        <v>0</v>
      </c>
      <c r="AL17" s="73">
        <v>0</v>
      </c>
      <c r="AM17" s="73">
        <v>0</v>
      </c>
      <c r="AN17" s="73">
        <v>0</v>
      </c>
      <c r="AO17" s="73">
        <v>0</v>
      </c>
      <c r="AP17" s="73">
        <v>0</v>
      </c>
      <c r="AQ17" s="73">
        <v>0</v>
      </c>
      <c r="AR17" s="73">
        <v>0</v>
      </c>
      <c r="AS17" s="73">
        <v>0</v>
      </c>
      <c r="AT17" s="73">
        <v>1</v>
      </c>
      <c r="AU17" s="73">
        <v>6</v>
      </c>
      <c r="AV17" s="73">
        <v>1</v>
      </c>
      <c r="AW17" s="73">
        <v>5</v>
      </c>
      <c r="AX17" s="73">
        <v>0</v>
      </c>
      <c r="AY17" s="73">
        <v>3</v>
      </c>
      <c r="AZ17" s="73">
        <v>0</v>
      </c>
      <c r="BA17" s="73">
        <v>0</v>
      </c>
      <c r="BB17" s="73">
        <v>0</v>
      </c>
      <c r="BC17" s="73">
        <v>0</v>
      </c>
      <c r="BD17" s="73">
        <v>0</v>
      </c>
      <c r="BE17" s="73">
        <v>0</v>
      </c>
      <c r="BF17" s="73">
        <v>0</v>
      </c>
      <c r="BG17" s="73">
        <v>0</v>
      </c>
      <c r="BH17" s="73">
        <v>0</v>
      </c>
      <c r="BI17" s="73">
        <v>0</v>
      </c>
      <c r="BJ17" s="73">
        <v>0</v>
      </c>
      <c r="BK17" s="73">
        <v>0</v>
      </c>
      <c r="BL17" s="73">
        <v>0</v>
      </c>
      <c r="BM17" s="73">
        <v>0</v>
      </c>
      <c r="BN17" s="73">
        <v>0</v>
      </c>
      <c r="BO17" s="73">
        <v>1</v>
      </c>
      <c r="BQ17" s="59">
        <f t="shared" si="0"/>
        <v>1.0099009900990101</v>
      </c>
    </row>
    <row r="18" spans="1:69" ht="17.25">
      <c r="A18">
        <v>5</v>
      </c>
      <c r="B18">
        <v>12</v>
      </c>
      <c r="C18" s="67" t="s">
        <v>122</v>
      </c>
      <c r="D18" s="67">
        <v>1801</v>
      </c>
      <c r="E18" s="67" t="s">
        <v>119</v>
      </c>
      <c r="F18" s="67" t="s">
        <v>134</v>
      </c>
      <c r="G18">
        <v>150</v>
      </c>
      <c r="H18">
        <v>37</v>
      </c>
      <c r="I18">
        <v>1730</v>
      </c>
      <c r="J18">
        <v>15.7</v>
      </c>
      <c r="K18" s="57"/>
      <c r="L18" s="57"/>
      <c r="M18" s="58">
        <v>2.55</v>
      </c>
      <c r="N18" s="58"/>
      <c r="O18" s="58"/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1</v>
      </c>
      <c r="V18" s="73">
        <v>0</v>
      </c>
      <c r="W18" s="73">
        <v>114</v>
      </c>
      <c r="X18" s="73">
        <v>32</v>
      </c>
      <c r="Y18" s="73">
        <v>37</v>
      </c>
      <c r="Z18" s="73">
        <v>0</v>
      </c>
      <c r="AA18" s="73">
        <v>26</v>
      </c>
      <c r="AB18" s="73">
        <v>126</v>
      </c>
      <c r="AC18" s="73">
        <v>0</v>
      </c>
      <c r="AD18" s="73">
        <v>0</v>
      </c>
      <c r="AE18" s="73">
        <v>0</v>
      </c>
      <c r="AF18" s="73">
        <v>0</v>
      </c>
      <c r="AG18" s="73">
        <v>0</v>
      </c>
      <c r="AH18" s="73">
        <v>0</v>
      </c>
      <c r="AI18" s="73">
        <v>0</v>
      </c>
      <c r="AJ18" s="73">
        <v>0</v>
      </c>
      <c r="AK18" s="73">
        <v>0</v>
      </c>
      <c r="AL18" s="73">
        <v>0</v>
      </c>
      <c r="AM18" s="73">
        <v>0</v>
      </c>
      <c r="AN18" s="73">
        <v>0</v>
      </c>
      <c r="AO18" s="73">
        <v>0</v>
      </c>
      <c r="AP18" s="73">
        <v>0</v>
      </c>
      <c r="AQ18" s="73">
        <v>0</v>
      </c>
      <c r="AR18" s="73">
        <v>0</v>
      </c>
      <c r="AS18" s="73">
        <v>0</v>
      </c>
      <c r="AT18" s="73">
        <v>33</v>
      </c>
      <c r="AU18" s="73">
        <v>2</v>
      </c>
      <c r="AV18" s="73">
        <v>2</v>
      </c>
      <c r="AW18" s="73">
        <v>13</v>
      </c>
      <c r="AX18" s="73">
        <v>0</v>
      </c>
      <c r="AY18" s="73">
        <v>7</v>
      </c>
      <c r="AZ18" s="73">
        <v>0</v>
      </c>
      <c r="BA18" s="73">
        <v>0</v>
      </c>
      <c r="BB18" s="73">
        <v>0</v>
      </c>
      <c r="BC18" s="73">
        <v>0</v>
      </c>
      <c r="BD18" s="73">
        <v>0</v>
      </c>
      <c r="BE18" s="73">
        <v>0</v>
      </c>
      <c r="BF18" s="73">
        <v>0</v>
      </c>
      <c r="BG18" s="73">
        <v>0</v>
      </c>
      <c r="BH18" s="73">
        <v>0</v>
      </c>
      <c r="BI18" s="73">
        <v>0</v>
      </c>
      <c r="BJ18" s="73">
        <v>0</v>
      </c>
      <c r="BK18" s="73">
        <v>0</v>
      </c>
      <c r="BL18" s="73">
        <v>0</v>
      </c>
      <c r="BM18" s="73">
        <v>0</v>
      </c>
      <c r="BN18" s="73">
        <v>0</v>
      </c>
      <c r="BO18" s="73">
        <v>1</v>
      </c>
      <c r="BQ18" s="59">
        <f t="shared" si="0"/>
        <v>1.0277227722772277</v>
      </c>
    </row>
    <row r="19" spans="1:69" ht="17.25">
      <c r="A19">
        <v>6</v>
      </c>
      <c r="B19">
        <v>6</v>
      </c>
      <c r="C19" s="67" t="s">
        <v>122</v>
      </c>
      <c r="D19" s="67">
        <v>1917</v>
      </c>
      <c r="E19" s="67" t="s">
        <v>119</v>
      </c>
      <c r="F19" s="67">
        <v>132.38</v>
      </c>
      <c r="G19">
        <v>150</v>
      </c>
      <c r="H19">
        <v>35</v>
      </c>
      <c r="I19">
        <v>2005</v>
      </c>
      <c r="J19">
        <v>15.3</v>
      </c>
      <c r="K19" s="57"/>
      <c r="L19" s="57"/>
      <c r="M19" s="58">
        <v>2.58</v>
      </c>
      <c r="N19" s="58"/>
      <c r="O19" s="58"/>
      <c r="P19" s="73">
        <v>0</v>
      </c>
      <c r="Q19" s="73">
        <v>1</v>
      </c>
      <c r="R19" s="73">
        <v>1</v>
      </c>
      <c r="S19" s="73">
        <v>0</v>
      </c>
      <c r="T19" s="73">
        <v>0</v>
      </c>
      <c r="U19" s="73">
        <v>0</v>
      </c>
      <c r="V19" s="73">
        <v>0</v>
      </c>
      <c r="W19" s="73">
        <v>61</v>
      </c>
      <c r="X19" s="73">
        <v>3</v>
      </c>
      <c r="Y19" s="73">
        <v>51</v>
      </c>
      <c r="Z19" s="73">
        <v>4</v>
      </c>
      <c r="AA19" s="73">
        <v>199</v>
      </c>
      <c r="AB19" s="73">
        <v>694</v>
      </c>
      <c r="AC19" s="73">
        <v>0</v>
      </c>
      <c r="AD19" s="73">
        <v>0</v>
      </c>
      <c r="AE19" s="73">
        <v>0</v>
      </c>
      <c r="AF19" s="73">
        <v>0</v>
      </c>
      <c r="AG19" s="73">
        <v>0</v>
      </c>
      <c r="AH19" s="73">
        <v>0</v>
      </c>
      <c r="AI19" s="73">
        <v>0</v>
      </c>
      <c r="AJ19" s="73">
        <v>0</v>
      </c>
      <c r="AK19" s="73">
        <v>0</v>
      </c>
      <c r="AL19" s="73">
        <v>0</v>
      </c>
      <c r="AM19" s="73">
        <v>0</v>
      </c>
      <c r="AN19" s="73">
        <v>0</v>
      </c>
      <c r="AO19" s="73">
        <v>0</v>
      </c>
      <c r="AP19" s="73">
        <v>0</v>
      </c>
      <c r="AQ19" s="73">
        <v>0</v>
      </c>
      <c r="AR19" s="73">
        <v>0</v>
      </c>
      <c r="AS19" s="73">
        <v>0</v>
      </c>
      <c r="AT19" s="73">
        <v>71</v>
      </c>
      <c r="AU19" s="73">
        <v>18</v>
      </c>
      <c r="AV19" s="73">
        <v>4</v>
      </c>
      <c r="AW19" s="73">
        <v>19</v>
      </c>
      <c r="AX19" s="73">
        <v>0</v>
      </c>
      <c r="AY19" s="73">
        <v>12</v>
      </c>
      <c r="AZ19" s="73">
        <v>0</v>
      </c>
      <c r="BA19" s="73">
        <v>0</v>
      </c>
      <c r="BB19" s="73">
        <v>0</v>
      </c>
      <c r="BC19" s="73">
        <v>0</v>
      </c>
      <c r="BD19" s="73">
        <v>0</v>
      </c>
      <c r="BE19" s="73">
        <v>2</v>
      </c>
      <c r="BF19" s="73">
        <v>0</v>
      </c>
      <c r="BG19" s="73">
        <v>0</v>
      </c>
      <c r="BH19" s="73">
        <v>0</v>
      </c>
      <c r="BI19" s="73">
        <v>0</v>
      </c>
      <c r="BJ19" s="73">
        <v>0</v>
      </c>
      <c r="BK19" s="73">
        <v>0</v>
      </c>
      <c r="BL19" s="73">
        <v>1</v>
      </c>
      <c r="BM19" s="73">
        <v>0</v>
      </c>
      <c r="BN19" s="73">
        <v>6</v>
      </c>
      <c r="BO19" s="73">
        <v>1</v>
      </c>
      <c r="BQ19" s="59">
        <f t="shared" si="0"/>
        <v>1.1910891089108913</v>
      </c>
    </row>
    <row r="20" spans="1:69" ht="17.25">
      <c r="A20">
        <v>7</v>
      </c>
      <c r="B20" s="67" t="s">
        <v>94</v>
      </c>
      <c r="C20" s="67" t="s">
        <v>122</v>
      </c>
      <c r="D20" s="67">
        <v>2026</v>
      </c>
      <c r="E20" s="67" t="s">
        <v>118</v>
      </c>
      <c r="F20" s="67">
        <v>132.37</v>
      </c>
      <c r="G20">
        <v>150</v>
      </c>
      <c r="H20">
        <v>43</v>
      </c>
      <c r="I20">
        <v>1640</v>
      </c>
      <c r="J20">
        <v>14.3</v>
      </c>
      <c r="K20" s="57"/>
      <c r="L20" s="57"/>
      <c r="M20" s="58">
        <v>3.07</v>
      </c>
      <c r="N20" s="58"/>
      <c r="O20" s="58"/>
      <c r="P20" s="73">
        <v>0</v>
      </c>
      <c r="Q20" s="73">
        <v>1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225</v>
      </c>
      <c r="X20" s="73">
        <v>43</v>
      </c>
      <c r="Y20" s="73">
        <v>44</v>
      </c>
      <c r="Z20" s="73">
        <v>0</v>
      </c>
      <c r="AA20" s="73">
        <v>25</v>
      </c>
      <c r="AB20" s="73">
        <v>67</v>
      </c>
      <c r="AC20" s="73">
        <v>0</v>
      </c>
      <c r="AD20" s="73">
        <v>0</v>
      </c>
      <c r="AE20" s="73">
        <v>0</v>
      </c>
      <c r="AF20" s="73">
        <v>0</v>
      </c>
      <c r="AG20" s="73">
        <v>0</v>
      </c>
      <c r="AH20" s="73">
        <v>0</v>
      </c>
      <c r="AI20" s="73">
        <v>0</v>
      </c>
      <c r="AJ20" s="73">
        <v>0</v>
      </c>
      <c r="AK20" s="73">
        <v>0</v>
      </c>
      <c r="AL20" s="73">
        <v>0</v>
      </c>
      <c r="AM20" s="73">
        <v>0</v>
      </c>
      <c r="AN20" s="73">
        <v>0</v>
      </c>
      <c r="AO20" s="73">
        <v>0</v>
      </c>
      <c r="AP20" s="73">
        <v>0</v>
      </c>
      <c r="AQ20" s="73">
        <v>0</v>
      </c>
      <c r="AR20" s="73">
        <v>0</v>
      </c>
      <c r="AS20" s="73">
        <v>0</v>
      </c>
      <c r="AT20" s="73">
        <v>3</v>
      </c>
      <c r="AU20" s="73">
        <v>3</v>
      </c>
      <c r="AV20" s="73">
        <v>2</v>
      </c>
      <c r="AW20" s="73">
        <v>8</v>
      </c>
      <c r="AX20" s="73">
        <v>0</v>
      </c>
      <c r="AY20" s="73">
        <v>4</v>
      </c>
      <c r="AZ20" s="73">
        <v>0</v>
      </c>
      <c r="BA20" s="73">
        <v>0</v>
      </c>
      <c r="BB20" s="73">
        <v>0</v>
      </c>
      <c r="BC20" s="73">
        <v>0</v>
      </c>
      <c r="BD20" s="73">
        <v>0</v>
      </c>
      <c r="BE20" s="73">
        <v>0</v>
      </c>
      <c r="BF20" s="73">
        <v>0</v>
      </c>
      <c r="BG20" s="73">
        <v>0</v>
      </c>
      <c r="BH20" s="73">
        <v>0</v>
      </c>
      <c r="BI20" s="73">
        <v>0</v>
      </c>
      <c r="BJ20" s="73">
        <v>0</v>
      </c>
      <c r="BK20" s="73">
        <v>0</v>
      </c>
      <c r="BL20" s="73">
        <v>0</v>
      </c>
      <c r="BM20" s="73">
        <v>0</v>
      </c>
      <c r="BN20" s="73">
        <v>0</v>
      </c>
      <c r="BO20" s="73">
        <v>1</v>
      </c>
      <c r="BQ20" s="59">
        <f t="shared" si="0"/>
        <v>0.9742574257425743</v>
      </c>
    </row>
    <row r="21" spans="1:69" ht="17.25">
      <c r="A21">
        <v>8</v>
      </c>
      <c r="B21" s="67" t="s">
        <v>103</v>
      </c>
      <c r="C21" s="67" t="s">
        <v>122</v>
      </c>
      <c r="D21" s="67">
        <v>2106</v>
      </c>
      <c r="E21" s="67">
        <v>35.45</v>
      </c>
      <c r="F21" s="67">
        <v>132.37</v>
      </c>
      <c r="G21">
        <v>150</v>
      </c>
      <c r="H21">
        <v>53</v>
      </c>
      <c r="I21">
        <v>1520</v>
      </c>
      <c r="J21">
        <v>14.4</v>
      </c>
      <c r="K21" s="57"/>
      <c r="L21" s="57"/>
      <c r="M21" s="58">
        <v>1.21</v>
      </c>
      <c r="N21" s="58"/>
      <c r="O21" s="58"/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18</v>
      </c>
      <c r="X21" s="73">
        <v>13</v>
      </c>
      <c r="Y21" s="73">
        <v>110</v>
      </c>
      <c r="Z21" s="73">
        <v>0</v>
      </c>
      <c r="AA21" s="73">
        <v>64</v>
      </c>
      <c r="AB21" s="73">
        <v>141</v>
      </c>
      <c r="AC21" s="73">
        <v>0</v>
      </c>
      <c r="AD21" s="73">
        <v>0</v>
      </c>
      <c r="AE21" s="73">
        <v>0</v>
      </c>
      <c r="AF21" s="73">
        <v>0</v>
      </c>
      <c r="AG21" s="73">
        <v>0</v>
      </c>
      <c r="AH21" s="73">
        <v>0</v>
      </c>
      <c r="AI21" s="73">
        <v>0</v>
      </c>
      <c r="AJ21" s="73">
        <v>0</v>
      </c>
      <c r="AK21" s="73">
        <v>0</v>
      </c>
      <c r="AL21" s="73">
        <v>0</v>
      </c>
      <c r="AM21" s="73">
        <v>0</v>
      </c>
      <c r="AN21" s="73">
        <v>0</v>
      </c>
      <c r="AO21" s="73">
        <v>0</v>
      </c>
      <c r="AP21" s="73">
        <v>0</v>
      </c>
      <c r="AQ21" s="73">
        <v>0</v>
      </c>
      <c r="AR21" s="73">
        <v>0</v>
      </c>
      <c r="AS21" s="73">
        <v>0</v>
      </c>
      <c r="AT21" s="73">
        <v>2</v>
      </c>
      <c r="AU21" s="73">
        <v>3</v>
      </c>
      <c r="AV21" s="73">
        <v>7</v>
      </c>
      <c r="AW21" s="73">
        <v>10</v>
      </c>
      <c r="AX21" s="73">
        <v>0</v>
      </c>
      <c r="AY21" s="73">
        <v>10</v>
      </c>
      <c r="AZ21" s="73">
        <v>0</v>
      </c>
      <c r="BA21" s="73">
        <v>0</v>
      </c>
      <c r="BB21" s="73">
        <v>0</v>
      </c>
      <c r="BC21" s="73">
        <v>1</v>
      </c>
      <c r="BD21" s="73">
        <v>0</v>
      </c>
      <c r="BE21" s="73">
        <v>0</v>
      </c>
      <c r="BF21" s="73">
        <v>0</v>
      </c>
      <c r="BG21" s="73">
        <v>0</v>
      </c>
      <c r="BH21" s="73">
        <v>0</v>
      </c>
      <c r="BI21" s="73">
        <v>0</v>
      </c>
      <c r="BJ21" s="73">
        <v>0</v>
      </c>
      <c r="BK21" s="73">
        <v>0</v>
      </c>
      <c r="BL21" s="73">
        <v>0</v>
      </c>
      <c r="BM21" s="73">
        <v>0</v>
      </c>
      <c r="BN21" s="73">
        <v>0</v>
      </c>
      <c r="BO21" s="73">
        <v>1</v>
      </c>
      <c r="BQ21" s="59">
        <f t="shared" si="0"/>
        <v>0.902970297029703</v>
      </c>
    </row>
    <row r="22" spans="1:69" ht="17.25">
      <c r="A22">
        <v>9</v>
      </c>
      <c r="B22">
        <v>7</v>
      </c>
      <c r="C22" s="67" t="s">
        <v>122</v>
      </c>
      <c r="D22" s="67">
        <v>2142</v>
      </c>
      <c r="E22" s="67" t="s">
        <v>116</v>
      </c>
      <c r="F22" s="67">
        <v>132.38</v>
      </c>
      <c r="G22">
        <v>148</v>
      </c>
      <c r="H22">
        <v>29</v>
      </c>
      <c r="I22">
        <v>1920</v>
      </c>
      <c r="J22">
        <v>15.5</v>
      </c>
      <c r="K22" s="57"/>
      <c r="L22" s="57"/>
      <c r="M22" s="58">
        <v>3.03</v>
      </c>
      <c r="N22" s="58"/>
      <c r="O22" s="58"/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1</v>
      </c>
      <c r="V22" s="73">
        <v>0</v>
      </c>
      <c r="W22" s="73">
        <v>130</v>
      </c>
      <c r="X22" s="73">
        <v>71</v>
      </c>
      <c r="Y22" s="73">
        <v>158</v>
      </c>
      <c r="Z22" s="73">
        <v>0</v>
      </c>
      <c r="AA22" s="73">
        <v>750</v>
      </c>
      <c r="AB22" s="73">
        <v>1452</v>
      </c>
      <c r="AC22" s="73">
        <v>0</v>
      </c>
      <c r="AD22" s="73">
        <v>0</v>
      </c>
      <c r="AE22" s="73">
        <v>0</v>
      </c>
      <c r="AF22" s="73">
        <v>0</v>
      </c>
      <c r="AG22" s="73">
        <v>0</v>
      </c>
      <c r="AH22" s="73">
        <v>0</v>
      </c>
      <c r="AI22" s="73">
        <v>0</v>
      </c>
      <c r="AJ22" s="73">
        <v>0</v>
      </c>
      <c r="AK22" s="73">
        <v>0</v>
      </c>
      <c r="AL22" s="73">
        <v>0</v>
      </c>
      <c r="AM22" s="73">
        <v>0</v>
      </c>
      <c r="AN22" s="73">
        <v>0</v>
      </c>
      <c r="AO22" s="73">
        <v>0</v>
      </c>
      <c r="AP22" s="73">
        <v>0</v>
      </c>
      <c r="AQ22" s="73">
        <v>0</v>
      </c>
      <c r="AR22" s="73">
        <v>0</v>
      </c>
      <c r="AS22" s="73">
        <v>0</v>
      </c>
      <c r="AT22" s="73">
        <v>0</v>
      </c>
      <c r="AU22" s="73">
        <v>29</v>
      </c>
      <c r="AV22" s="73">
        <v>3</v>
      </c>
      <c r="AW22" s="73">
        <v>59</v>
      </c>
      <c r="AX22" s="73">
        <v>0</v>
      </c>
      <c r="AY22" s="73">
        <v>27</v>
      </c>
      <c r="AZ22" s="73">
        <v>0</v>
      </c>
      <c r="BA22" s="73">
        <v>0</v>
      </c>
      <c r="BB22" s="73">
        <v>0</v>
      </c>
      <c r="BC22" s="73">
        <v>0</v>
      </c>
      <c r="BD22" s="73">
        <v>0</v>
      </c>
      <c r="BE22" s="73">
        <v>0</v>
      </c>
      <c r="BF22" s="73">
        <v>0</v>
      </c>
      <c r="BG22" s="73">
        <v>0</v>
      </c>
      <c r="BH22" s="73">
        <v>0</v>
      </c>
      <c r="BI22" s="73">
        <v>0</v>
      </c>
      <c r="BJ22" s="73">
        <v>0</v>
      </c>
      <c r="BK22" s="73">
        <v>0</v>
      </c>
      <c r="BL22" s="73">
        <v>3</v>
      </c>
      <c r="BM22" s="73">
        <v>0</v>
      </c>
      <c r="BN22" s="73">
        <f>6*2</f>
        <v>12</v>
      </c>
      <c r="BO22" s="73">
        <v>2</v>
      </c>
      <c r="BQ22" s="59">
        <f t="shared" si="0"/>
        <v>1.156007492641156</v>
      </c>
    </row>
    <row r="23" spans="1:69" ht="17.25">
      <c r="A23">
        <v>10</v>
      </c>
      <c r="B23" s="67" t="s">
        <v>97</v>
      </c>
      <c r="C23" s="67" t="s">
        <v>123</v>
      </c>
      <c r="D23" s="67" t="s">
        <v>124</v>
      </c>
      <c r="E23" s="67">
        <v>35.08</v>
      </c>
      <c r="F23" s="67">
        <v>132.19</v>
      </c>
      <c r="G23">
        <v>72</v>
      </c>
      <c r="H23">
        <v>30</v>
      </c>
      <c r="I23">
        <v>1145</v>
      </c>
      <c r="J23">
        <v>15.9</v>
      </c>
      <c r="K23" s="57"/>
      <c r="L23" s="57"/>
      <c r="M23" s="58">
        <v>1.63</v>
      </c>
      <c r="N23" s="58"/>
      <c r="O23" s="58"/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1</v>
      </c>
      <c r="X23" s="73">
        <v>2</v>
      </c>
      <c r="Y23" s="73">
        <v>0</v>
      </c>
      <c r="Z23" s="73">
        <v>0</v>
      </c>
      <c r="AA23" s="73">
        <v>3</v>
      </c>
      <c r="AB23" s="73">
        <v>39</v>
      </c>
      <c r="AC23" s="73">
        <v>0</v>
      </c>
      <c r="AD23" s="73">
        <v>0</v>
      </c>
      <c r="AE23" s="73">
        <v>0</v>
      </c>
      <c r="AF23" s="73">
        <v>0</v>
      </c>
      <c r="AG23" s="73">
        <v>0</v>
      </c>
      <c r="AH23" s="73">
        <v>0</v>
      </c>
      <c r="AI23" s="73">
        <v>0</v>
      </c>
      <c r="AJ23" s="73">
        <v>0</v>
      </c>
      <c r="AK23" s="73">
        <v>0</v>
      </c>
      <c r="AL23" s="73">
        <v>0</v>
      </c>
      <c r="AM23" s="73">
        <v>0</v>
      </c>
      <c r="AN23" s="73">
        <v>0</v>
      </c>
      <c r="AO23" s="73">
        <v>0</v>
      </c>
      <c r="AP23" s="73">
        <v>1</v>
      </c>
      <c r="AQ23" s="73">
        <v>0</v>
      </c>
      <c r="AR23" s="73">
        <v>1</v>
      </c>
      <c r="AS23" s="73">
        <v>2</v>
      </c>
      <c r="AT23" s="73">
        <v>0</v>
      </c>
      <c r="AU23" s="73">
        <v>0</v>
      </c>
      <c r="AV23" s="73">
        <v>0</v>
      </c>
      <c r="AW23" s="73">
        <v>3</v>
      </c>
      <c r="AX23" s="73">
        <v>0</v>
      </c>
      <c r="AY23" s="73">
        <v>1</v>
      </c>
      <c r="AZ23" s="73">
        <v>0</v>
      </c>
      <c r="BA23" s="73">
        <v>0</v>
      </c>
      <c r="BB23" s="73">
        <v>0</v>
      </c>
      <c r="BC23" s="73">
        <v>0</v>
      </c>
      <c r="BD23" s="73">
        <v>0</v>
      </c>
      <c r="BE23" s="73">
        <v>0</v>
      </c>
      <c r="BF23" s="73">
        <v>0</v>
      </c>
      <c r="BG23" s="73">
        <v>0</v>
      </c>
      <c r="BH23" s="73">
        <v>0</v>
      </c>
      <c r="BI23" s="73">
        <v>0</v>
      </c>
      <c r="BJ23" s="73">
        <v>3</v>
      </c>
      <c r="BK23" s="73">
        <v>0</v>
      </c>
      <c r="BL23" s="73">
        <v>7</v>
      </c>
      <c r="BM23" s="73">
        <v>0</v>
      </c>
      <c r="BN23" s="73">
        <f>10*8</f>
        <v>80</v>
      </c>
      <c r="BO23" s="73">
        <v>8</v>
      </c>
      <c r="BQ23" s="59">
        <f t="shared" si="0"/>
        <v>1.4170792079207923</v>
      </c>
    </row>
    <row r="24" spans="1:69" ht="17.25">
      <c r="A24">
        <v>11</v>
      </c>
      <c r="B24" s="67" t="s">
        <v>96</v>
      </c>
      <c r="C24" s="67" t="s">
        <v>123</v>
      </c>
      <c r="D24" s="67" t="s">
        <v>125</v>
      </c>
      <c r="E24" s="67" t="s">
        <v>117</v>
      </c>
      <c r="F24" s="67">
        <v>132.19</v>
      </c>
      <c r="G24">
        <v>100</v>
      </c>
      <c r="H24">
        <v>34</v>
      </c>
      <c r="I24">
        <v>1472</v>
      </c>
      <c r="J24">
        <v>16</v>
      </c>
      <c r="K24" s="57"/>
      <c r="L24" s="57"/>
      <c r="M24" s="58">
        <v>3.7</v>
      </c>
      <c r="N24" s="58"/>
      <c r="O24" s="58"/>
      <c r="P24" s="73">
        <v>0</v>
      </c>
      <c r="Q24" s="73">
        <v>0</v>
      </c>
      <c r="R24" s="73">
        <v>0</v>
      </c>
      <c r="S24" s="73">
        <v>0</v>
      </c>
      <c r="T24" s="73">
        <v>0</v>
      </c>
      <c r="U24" s="73">
        <v>0</v>
      </c>
      <c r="V24" s="73">
        <v>0</v>
      </c>
      <c r="W24" s="73">
        <v>2</v>
      </c>
      <c r="X24" s="73">
        <v>0</v>
      </c>
      <c r="Y24" s="73">
        <v>0</v>
      </c>
      <c r="Z24" s="73">
        <v>0</v>
      </c>
      <c r="AA24" s="73">
        <v>0</v>
      </c>
      <c r="AB24" s="73">
        <v>341</v>
      </c>
      <c r="AC24" s="73">
        <v>0</v>
      </c>
      <c r="AD24" s="73">
        <v>0</v>
      </c>
      <c r="AE24" s="73">
        <v>0</v>
      </c>
      <c r="AF24" s="73">
        <v>0</v>
      </c>
      <c r="AG24" s="73">
        <v>0</v>
      </c>
      <c r="AH24" s="73">
        <v>0</v>
      </c>
      <c r="AI24" s="73">
        <v>0</v>
      </c>
      <c r="AJ24" s="73">
        <v>0</v>
      </c>
      <c r="AK24" s="73">
        <v>0</v>
      </c>
      <c r="AL24" s="73">
        <v>0</v>
      </c>
      <c r="AM24" s="73">
        <v>0</v>
      </c>
      <c r="AN24" s="73">
        <v>0</v>
      </c>
      <c r="AO24" s="73">
        <v>0</v>
      </c>
      <c r="AP24" s="73">
        <v>3</v>
      </c>
      <c r="AQ24" s="73">
        <v>0</v>
      </c>
      <c r="AR24" s="73">
        <v>2</v>
      </c>
      <c r="AS24" s="73">
        <v>1</v>
      </c>
      <c r="AT24" s="73">
        <v>0</v>
      </c>
      <c r="AU24" s="73">
        <v>0</v>
      </c>
      <c r="AV24" s="73">
        <v>0</v>
      </c>
      <c r="AW24" s="73">
        <v>0</v>
      </c>
      <c r="AX24" s="73">
        <v>0</v>
      </c>
      <c r="AY24" s="73">
        <v>0</v>
      </c>
      <c r="AZ24" s="73">
        <v>0</v>
      </c>
      <c r="BA24" s="73">
        <v>0</v>
      </c>
      <c r="BB24" s="73">
        <v>0</v>
      </c>
      <c r="BC24" s="73">
        <v>0</v>
      </c>
      <c r="BD24" s="73">
        <v>0</v>
      </c>
      <c r="BE24" s="73">
        <v>0</v>
      </c>
      <c r="BF24" s="73">
        <v>0</v>
      </c>
      <c r="BG24" s="73">
        <v>0</v>
      </c>
      <c r="BH24" s="73">
        <v>0</v>
      </c>
      <c r="BI24" s="73">
        <v>0</v>
      </c>
      <c r="BJ24" s="73">
        <v>5</v>
      </c>
      <c r="BK24" s="73">
        <v>0</v>
      </c>
      <c r="BL24" s="73">
        <v>2</v>
      </c>
      <c r="BM24" s="73">
        <v>0</v>
      </c>
      <c r="BN24" s="73">
        <f>12*8</f>
        <v>96</v>
      </c>
      <c r="BO24" s="73">
        <v>8</v>
      </c>
      <c r="BQ24" s="59">
        <f t="shared" si="0"/>
        <v>1.3116831683168317</v>
      </c>
    </row>
    <row r="25" spans="1:69" ht="17.25">
      <c r="A25">
        <v>12</v>
      </c>
      <c r="B25" s="67" t="s">
        <v>98</v>
      </c>
      <c r="C25" s="67" t="s">
        <v>123</v>
      </c>
      <c r="D25" s="67" t="s">
        <v>126</v>
      </c>
      <c r="E25" s="67">
        <v>35.15</v>
      </c>
      <c r="F25" s="67">
        <v>132.19</v>
      </c>
      <c r="G25">
        <v>137</v>
      </c>
      <c r="H25">
        <v>35</v>
      </c>
      <c r="I25">
        <v>1990</v>
      </c>
      <c r="J25">
        <v>16</v>
      </c>
      <c r="K25" s="57"/>
      <c r="L25" s="57"/>
      <c r="M25" s="58">
        <v>5.45</v>
      </c>
      <c r="N25" s="58"/>
      <c r="O25" s="58"/>
      <c r="P25" s="73">
        <v>0</v>
      </c>
      <c r="Q25" s="73">
        <v>0</v>
      </c>
      <c r="R25" s="73">
        <v>0</v>
      </c>
      <c r="S25" s="73">
        <v>0</v>
      </c>
      <c r="T25" s="73">
        <v>0</v>
      </c>
      <c r="U25" s="73">
        <v>0</v>
      </c>
      <c r="V25" s="73">
        <v>1</v>
      </c>
      <c r="W25" s="73">
        <v>0</v>
      </c>
      <c r="X25" s="73">
        <v>0</v>
      </c>
      <c r="Y25" s="73">
        <v>0</v>
      </c>
      <c r="Z25" s="73">
        <v>0</v>
      </c>
      <c r="AA25" s="73">
        <v>0</v>
      </c>
      <c r="AB25" s="73">
        <v>133</v>
      </c>
      <c r="AC25" s="73">
        <v>0</v>
      </c>
      <c r="AD25" s="73">
        <v>0</v>
      </c>
      <c r="AE25" s="73">
        <v>0</v>
      </c>
      <c r="AF25" s="73">
        <v>0</v>
      </c>
      <c r="AG25" s="73">
        <v>0</v>
      </c>
      <c r="AH25" s="73">
        <v>0</v>
      </c>
      <c r="AI25" s="73">
        <v>0</v>
      </c>
      <c r="AJ25" s="73">
        <v>0</v>
      </c>
      <c r="AK25" s="73">
        <v>0</v>
      </c>
      <c r="AL25" s="73">
        <v>0</v>
      </c>
      <c r="AM25" s="73">
        <v>0</v>
      </c>
      <c r="AN25" s="73">
        <v>0</v>
      </c>
      <c r="AO25" s="73">
        <v>0</v>
      </c>
      <c r="AP25" s="73">
        <v>1</v>
      </c>
      <c r="AQ25" s="73">
        <v>0</v>
      </c>
      <c r="AR25" s="73">
        <v>0</v>
      </c>
      <c r="AS25" s="73">
        <v>0</v>
      </c>
      <c r="AT25" s="73">
        <v>0</v>
      </c>
      <c r="AU25" s="73">
        <v>0</v>
      </c>
      <c r="AV25" s="73">
        <v>0</v>
      </c>
      <c r="AW25" s="73">
        <v>0</v>
      </c>
      <c r="AX25" s="73">
        <v>0</v>
      </c>
      <c r="AY25" s="73">
        <v>0</v>
      </c>
      <c r="AZ25" s="73">
        <v>0</v>
      </c>
      <c r="BA25" s="73">
        <v>0</v>
      </c>
      <c r="BB25" s="73">
        <v>0</v>
      </c>
      <c r="BC25" s="73">
        <v>0</v>
      </c>
      <c r="BD25" s="73">
        <v>0</v>
      </c>
      <c r="BE25" s="73">
        <v>0</v>
      </c>
      <c r="BF25" s="73">
        <v>0</v>
      </c>
      <c r="BG25" s="73">
        <v>0</v>
      </c>
      <c r="BH25" s="73">
        <v>0</v>
      </c>
      <c r="BI25" s="73">
        <v>1</v>
      </c>
      <c r="BJ25" s="73">
        <v>3</v>
      </c>
      <c r="BK25" s="73">
        <v>0</v>
      </c>
      <c r="BL25" s="73">
        <v>8</v>
      </c>
      <c r="BM25" s="73">
        <v>0</v>
      </c>
      <c r="BN25" s="73">
        <f>9*16</f>
        <v>144</v>
      </c>
      <c r="BO25" s="73">
        <v>16</v>
      </c>
      <c r="BQ25" s="59">
        <f t="shared" si="0"/>
        <v>1.2943557129435572</v>
      </c>
    </row>
    <row r="26" spans="1:69" ht="17.25">
      <c r="A26">
        <v>13</v>
      </c>
      <c r="B26">
        <v>9</v>
      </c>
      <c r="C26" s="67" t="s">
        <v>123</v>
      </c>
      <c r="D26" s="67" t="s">
        <v>127</v>
      </c>
      <c r="E26" s="67" t="s">
        <v>115</v>
      </c>
      <c r="F26" s="67" t="s">
        <v>134</v>
      </c>
      <c r="G26">
        <v>145</v>
      </c>
      <c r="H26">
        <v>36</v>
      </c>
      <c r="I26">
        <v>2079</v>
      </c>
      <c r="J26">
        <v>15.4</v>
      </c>
      <c r="K26" s="57"/>
      <c r="L26" s="57"/>
      <c r="M26" s="58">
        <v>3.77</v>
      </c>
      <c r="N26" s="58"/>
      <c r="O26" s="58"/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3">
        <v>0</v>
      </c>
      <c r="W26" s="73">
        <v>1</v>
      </c>
      <c r="X26" s="73">
        <v>1</v>
      </c>
      <c r="Y26" s="73">
        <v>0</v>
      </c>
      <c r="Z26" s="73">
        <v>0</v>
      </c>
      <c r="AA26" s="73">
        <v>0</v>
      </c>
      <c r="AB26" s="73">
        <v>104</v>
      </c>
      <c r="AC26" s="73">
        <v>0</v>
      </c>
      <c r="AD26" s="73">
        <v>0</v>
      </c>
      <c r="AE26" s="73">
        <v>0</v>
      </c>
      <c r="AF26" s="73">
        <v>0</v>
      </c>
      <c r="AG26" s="73">
        <v>0</v>
      </c>
      <c r="AH26" s="73">
        <v>0</v>
      </c>
      <c r="AI26" s="73">
        <v>0</v>
      </c>
      <c r="AJ26" s="73">
        <v>0</v>
      </c>
      <c r="AK26" s="73">
        <v>0</v>
      </c>
      <c r="AL26" s="73">
        <v>0</v>
      </c>
      <c r="AM26" s="73">
        <v>0</v>
      </c>
      <c r="AN26" s="73">
        <v>0</v>
      </c>
      <c r="AO26" s="73">
        <v>0</v>
      </c>
      <c r="AP26" s="73">
        <v>1</v>
      </c>
      <c r="AQ26" s="73">
        <v>0</v>
      </c>
      <c r="AR26" s="73">
        <v>0</v>
      </c>
      <c r="AS26" s="73">
        <v>0</v>
      </c>
      <c r="AT26" s="73">
        <v>0</v>
      </c>
      <c r="AU26" s="73">
        <v>0</v>
      </c>
      <c r="AV26" s="73">
        <v>0</v>
      </c>
      <c r="AW26" s="73">
        <v>0</v>
      </c>
      <c r="AX26" s="73">
        <v>0</v>
      </c>
      <c r="AY26" s="73">
        <v>0</v>
      </c>
      <c r="AZ26" s="73">
        <v>0</v>
      </c>
      <c r="BA26" s="73">
        <v>0</v>
      </c>
      <c r="BB26" s="73">
        <v>0</v>
      </c>
      <c r="BC26" s="73">
        <v>0</v>
      </c>
      <c r="BD26" s="73">
        <v>0</v>
      </c>
      <c r="BE26" s="73">
        <v>0</v>
      </c>
      <c r="BF26" s="73">
        <v>0</v>
      </c>
      <c r="BG26" s="73">
        <v>0</v>
      </c>
      <c r="BH26" s="73">
        <v>0</v>
      </c>
      <c r="BI26" s="73">
        <v>1</v>
      </c>
      <c r="BJ26" s="73">
        <v>0</v>
      </c>
      <c r="BK26" s="73">
        <v>0</v>
      </c>
      <c r="BL26" s="73">
        <v>5</v>
      </c>
      <c r="BM26" s="73">
        <v>0</v>
      </c>
      <c r="BN26" s="73">
        <f>13*2</f>
        <v>26</v>
      </c>
      <c r="BO26" s="73">
        <v>2</v>
      </c>
      <c r="BQ26" s="59">
        <f t="shared" si="0"/>
        <v>1.2776374189143054</v>
      </c>
    </row>
    <row r="27" spans="1:69" ht="17.25">
      <c r="A27">
        <v>14</v>
      </c>
      <c r="B27">
        <v>10</v>
      </c>
      <c r="C27" s="67" t="s">
        <v>123</v>
      </c>
      <c r="D27" s="67" t="s">
        <v>128</v>
      </c>
      <c r="E27" s="67" t="s">
        <v>114</v>
      </c>
      <c r="F27" s="67" t="s">
        <v>134</v>
      </c>
      <c r="G27">
        <v>150</v>
      </c>
      <c r="H27">
        <v>49</v>
      </c>
      <c r="I27">
        <v>2650</v>
      </c>
      <c r="J27">
        <v>15.6</v>
      </c>
      <c r="K27" s="57"/>
      <c r="L27" s="57"/>
      <c r="M27" s="58">
        <v>1.87</v>
      </c>
      <c r="N27" s="58"/>
      <c r="O27" s="58"/>
      <c r="P27" s="73">
        <v>0</v>
      </c>
      <c r="Q27" s="73">
        <v>0</v>
      </c>
      <c r="R27" s="73">
        <v>0</v>
      </c>
      <c r="S27" s="73">
        <v>0</v>
      </c>
      <c r="T27" s="73">
        <v>0</v>
      </c>
      <c r="U27" s="73">
        <v>0</v>
      </c>
      <c r="V27" s="73">
        <v>0</v>
      </c>
      <c r="W27" s="73">
        <v>2</v>
      </c>
      <c r="X27" s="73">
        <v>6</v>
      </c>
      <c r="Y27" s="73">
        <v>2</v>
      </c>
      <c r="Z27" s="73">
        <v>0</v>
      </c>
      <c r="AA27" s="73">
        <v>13</v>
      </c>
      <c r="AB27" s="73">
        <v>268</v>
      </c>
      <c r="AC27" s="73">
        <v>0</v>
      </c>
      <c r="AD27" s="73">
        <v>0</v>
      </c>
      <c r="AE27" s="73">
        <v>0</v>
      </c>
      <c r="AF27" s="73">
        <v>0</v>
      </c>
      <c r="AG27" s="73">
        <v>0</v>
      </c>
      <c r="AH27" s="73">
        <v>0</v>
      </c>
      <c r="AI27" s="73">
        <v>0</v>
      </c>
      <c r="AJ27" s="73">
        <v>1</v>
      </c>
      <c r="AK27" s="73">
        <v>0</v>
      </c>
      <c r="AL27" s="73">
        <v>0</v>
      </c>
      <c r="AM27" s="73">
        <v>0</v>
      </c>
      <c r="AN27" s="73">
        <v>0</v>
      </c>
      <c r="AO27" s="73">
        <v>0</v>
      </c>
      <c r="AP27" s="73">
        <v>0</v>
      </c>
      <c r="AQ27" s="73">
        <v>0</v>
      </c>
      <c r="AR27" s="73">
        <v>0</v>
      </c>
      <c r="AS27" s="73">
        <v>0</v>
      </c>
      <c r="AT27" s="73">
        <v>175</v>
      </c>
      <c r="AU27" s="73">
        <v>12</v>
      </c>
      <c r="AV27" s="73">
        <v>5</v>
      </c>
      <c r="AW27" s="73">
        <v>86</v>
      </c>
      <c r="AX27" s="73">
        <v>0</v>
      </c>
      <c r="AY27" s="73">
        <v>9</v>
      </c>
      <c r="AZ27" s="73">
        <v>0</v>
      </c>
      <c r="BA27" s="73">
        <v>0</v>
      </c>
      <c r="BB27" s="73">
        <v>0</v>
      </c>
      <c r="BC27" s="73">
        <v>0</v>
      </c>
      <c r="BD27" s="73">
        <v>0</v>
      </c>
      <c r="BE27" s="73">
        <v>0</v>
      </c>
      <c r="BF27" s="73">
        <v>0</v>
      </c>
      <c r="BG27" s="73">
        <v>0</v>
      </c>
      <c r="BH27" s="73">
        <v>0</v>
      </c>
      <c r="BI27" s="73">
        <v>0</v>
      </c>
      <c r="BJ27" s="73">
        <v>0</v>
      </c>
      <c r="BK27" s="73">
        <v>0</v>
      </c>
      <c r="BL27" s="73">
        <v>4</v>
      </c>
      <c r="BM27" s="73">
        <v>0</v>
      </c>
      <c r="BN27" s="73">
        <f>1*8</f>
        <v>8</v>
      </c>
      <c r="BO27" s="73">
        <v>8</v>
      </c>
      <c r="BQ27" s="59">
        <f t="shared" si="0"/>
        <v>1.5742574257425745</v>
      </c>
    </row>
    <row r="28" spans="1:69" ht="17.25">
      <c r="A28">
        <v>15</v>
      </c>
      <c r="B28">
        <v>11</v>
      </c>
      <c r="C28" s="67" t="s">
        <v>123</v>
      </c>
      <c r="D28" s="67" t="s">
        <v>129</v>
      </c>
      <c r="E28" s="67" t="s">
        <v>116</v>
      </c>
      <c r="F28" s="67" t="s">
        <v>134</v>
      </c>
      <c r="G28">
        <v>150</v>
      </c>
      <c r="H28">
        <v>34</v>
      </c>
      <c r="I28">
        <v>2230</v>
      </c>
      <c r="J28">
        <v>15.6</v>
      </c>
      <c r="K28" s="57"/>
      <c r="L28" s="57"/>
      <c r="M28" s="58">
        <v>3.19</v>
      </c>
      <c r="N28" s="58"/>
      <c r="O28" s="58"/>
      <c r="P28" s="73">
        <v>0</v>
      </c>
      <c r="Q28" s="73">
        <v>0</v>
      </c>
      <c r="R28" s="73">
        <v>0</v>
      </c>
      <c r="S28" s="73">
        <v>0</v>
      </c>
      <c r="T28" s="73">
        <v>0</v>
      </c>
      <c r="U28" s="73">
        <v>0</v>
      </c>
      <c r="V28" s="73">
        <v>0</v>
      </c>
      <c r="W28" s="73">
        <v>101</v>
      </c>
      <c r="X28" s="73">
        <v>154</v>
      </c>
      <c r="Y28" s="73">
        <v>71</v>
      </c>
      <c r="Z28" s="73">
        <v>1</v>
      </c>
      <c r="AA28" s="73">
        <v>192</v>
      </c>
      <c r="AB28" s="73">
        <v>590</v>
      </c>
      <c r="AC28" s="73">
        <v>0</v>
      </c>
      <c r="AD28" s="73">
        <v>0</v>
      </c>
      <c r="AE28" s="73">
        <v>0</v>
      </c>
      <c r="AF28" s="73">
        <v>0</v>
      </c>
      <c r="AG28" s="73">
        <v>0</v>
      </c>
      <c r="AH28" s="73">
        <v>0</v>
      </c>
      <c r="AI28" s="73">
        <v>0</v>
      </c>
      <c r="AJ28" s="73">
        <v>0</v>
      </c>
      <c r="AK28" s="73">
        <v>0</v>
      </c>
      <c r="AL28" s="73">
        <v>0</v>
      </c>
      <c r="AM28" s="73">
        <v>0</v>
      </c>
      <c r="AN28" s="73">
        <v>0</v>
      </c>
      <c r="AO28" s="73">
        <v>0</v>
      </c>
      <c r="AP28" s="73">
        <v>0</v>
      </c>
      <c r="AQ28" s="73">
        <v>0</v>
      </c>
      <c r="AR28" s="73">
        <v>0</v>
      </c>
      <c r="AS28" s="73">
        <v>1</v>
      </c>
      <c r="AT28" s="73">
        <v>3</v>
      </c>
      <c r="AU28" s="73">
        <v>15</v>
      </c>
      <c r="AV28" s="73">
        <v>11</v>
      </c>
      <c r="AW28" s="73">
        <v>175</v>
      </c>
      <c r="AX28" s="73">
        <v>0</v>
      </c>
      <c r="AY28" s="73">
        <v>53</v>
      </c>
      <c r="AZ28" s="73">
        <v>0</v>
      </c>
      <c r="BA28" s="73">
        <v>0</v>
      </c>
      <c r="BB28" s="73">
        <v>0</v>
      </c>
      <c r="BC28" s="73">
        <v>0</v>
      </c>
      <c r="BD28" s="73">
        <v>0</v>
      </c>
      <c r="BE28" s="73">
        <v>1</v>
      </c>
      <c r="BF28" s="73">
        <v>0</v>
      </c>
      <c r="BG28" s="73">
        <v>0</v>
      </c>
      <c r="BH28" s="73">
        <v>0</v>
      </c>
      <c r="BI28" s="73">
        <v>0</v>
      </c>
      <c r="BJ28" s="73">
        <v>2</v>
      </c>
      <c r="BK28" s="73">
        <v>0</v>
      </c>
      <c r="BL28" s="73">
        <v>6</v>
      </c>
      <c r="BM28" s="73">
        <v>0</v>
      </c>
      <c r="BN28" s="73">
        <v>4</v>
      </c>
      <c r="BO28" s="73">
        <v>1</v>
      </c>
      <c r="BP28" t="s">
        <v>107</v>
      </c>
      <c r="BQ28" s="59">
        <f t="shared" si="0"/>
        <v>1.3247524752475248</v>
      </c>
    </row>
    <row r="29" spans="1:69" ht="17.25">
      <c r="A29">
        <v>16</v>
      </c>
      <c r="B29">
        <v>4</v>
      </c>
      <c r="C29" s="67" t="s">
        <v>123</v>
      </c>
      <c r="D29" s="67" t="s">
        <v>130</v>
      </c>
      <c r="E29" s="67" t="s">
        <v>116</v>
      </c>
      <c r="F29" s="67" t="s">
        <v>133</v>
      </c>
      <c r="G29">
        <v>150</v>
      </c>
      <c r="H29">
        <v>35</v>
      </c>
      <c r="I29">
        <v>2230</v>
      </c>
      <c r="J29">
        <v>15.8</v>
      </c>
      <c r="K29" s="57"/>
      <c r="L29" s="57"/>
      <c r="M29" s="58">
        <v>0.91</v>
      </c>
      <c r="N29" s="58"/>
      <c r="O29" s="58"/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3">
        <v>0</v>
      </c>
      <c r="W29" s="73">
        <v>17</v>
      </c>
      <c r="X29" s="73">
        <v>8</v>
      </c>
      <c r="Y29" s="73">
        <v>110</v>
      </c>
      <c r="Z29" s="73">
        <v>0</v>
      </c>
      <c r="AA29" s="73">
        <v>43</v>
      </c>
      <c r="AB29" s="73">
        <v>116</v>
      </c>
      <c r="AC29" s="73">
        <v>0</v>
      </c>
      <c r="AD29" s="73">
        <v>0</v>
      </c>
      <c r="AE29" s="73">
        <v>0</v>
      </c>
      <c r="AF29" s="73">
        <v>0</v>
      </c>
      <c r="AG29" s="73">
        <v>0</v>
      </c>
      <c r="AH29" s="73">
        <v>0</v>
      </c>
      <c r="AI29" s="73">
        <v>0</v>
      </c>
      <c r="AJ29" s="73">
        <v>0</v>
      </c>
      <c r="AK29" s="73">
        <v>0</v>
      </c>
      <c r="AL29" s="73">
        <v>1</v>
      </c>
      <c r="AM29" s="73">
        <v>0</v>
      </c>
      <c r="AN29" s="73">
        <v>0</v>
      </c>
      <c r="AO29" s="73">
        <v>0</v>
      </c>
      <c r="AP29" s="73">
        <v>0</v>
      </c>
      <c r="AQ29" s="73">
        <v>0</v>
      </c>
      <c r="AR29" s="73">
        <v>1</v>
      </c>
      <c r="AS29" s="73">
        <v>0</v>
      </c>
      <c r="AT29" s="73">
        <v>73</v>
      </c>
      <c r="AU29" s="73">
        <v>26</v>
      </c>
      <c r="AV29" s="73">
        <v>5</v>
      </c>
      <c r="AW29" s="73">
        <v>40</v>
      </c>
      <c r="AX29" s="73">
        <v>0</v>
      </c>
      <c r="AY29" s="73">
        <v>9</v>
      </c>
      <c r="AZ29" s="73">
        <v>0</v>
      </c>
      <c r="BA29" s="73">
        <v>0</v>
      </c>
      <c r="BB29" s="73">
        <v>0</v>
      </c>
      <c r="BC29" s="73">
        <v>0</v>
      </c>
      <c r="BD29" s="73">
        <v>0</v>
      </c>
      <c r="BE29" s="73">
        <v>0</v>
      </c>
      <c r="BF29" s="73">
        <v>0</v>
      </c>
      <c r="BG29" s="73">
        <v>0</v>
      </c>
      <c r="BH29" s="73">
        <v>0</v>
      </c>
      <c r="BI29" s="73">
        <v>0</v>
      </c>
      <c r="BJ29" s="73">
        <v>0</v>
      </c>
      <c r="BK29" s="73">
        <v>1</v>
      </c>
      <c r="BL29" s="73">
        <v>9</v>
      </c>
      <c r="BM29" s="73">
        <v>0</v>
      </c>
      <c r="BN29" s="73">
        <v>0</v>
      </c>
      <c r="BO29" s="73">
        <v>1</v>
      </c>
      <c r="BQ29" s="59">
        <f t="shared" si="0"/>
        <v>1.3247524752475248</v>
      </c>
    </row>
    <row r="30" spans="1:69" ht="17.25">
      <c r="A30">
        <v>17</v>
      </c>
      <c r="B30" s="67" t="s">
        <v>99</v>
      </c>
      <c r="C30" s="67" t="s">
        <v>123</v>
      </c>
      <c r="D30" s="67" t="s">
        <v>131</v>
      </c>
      <c r="E30" s="67" t="s">
        <v>114</v>
      </c>
      <c r="F30" s="67" t="s">
        <v>133</v>
      </c>
      <c r="G30">
        <v>150</v>
      </c>
      <c r="H30">
        <v>38</v>
      </c>
      <c r="I30">
        <v>2010</v>
      </c>
      <c r="J30">
        <v>15.7</v>
      </c>
      <c r="K30" s="57"/>
      <c r="L30" s="57"/>
      <c r="M30" s="58">
        <v>1.49</v>
      </c>
      <c r="N30" s="58"/>
      <c r="O30" s="58"/>
      <c r="P30" s="73">
        <v>0</v>
      </c>
      <c r="Q30" s="73">
        <v>0</v>
      </c>
      <c r="R30" s="73">
        <v>0</v>
      </c>
      <c r="S30" s="73">
        <v>0</v>
      </c>
      <c r="T30" s="73">
        <v>0</v>
      </c>
      <c r="U30" s="73">
        <v>0</v>
      </c>
      <c r="V30" s="73">
        <v>0</v>
      </c>
      <c r="W30" s="73">
        <v>356</v>
      </c>
      <c r="X30" s="73">
        <v>96</v>
      </c>
      <c r="Y30" s="73">
        <v>244</v>
      </c>
      <c r="Z30" s="73">
        <v>0</v>
      </c>
      <c r="AA30" s="73">
        <v>381</v>
      </c>
      <c r="AB30" s="73">
        <v>351</v>
      </c>
      <c r="AC30" s="73">
        <v>0</v>
      </c>
      <c r="AD30" s="73">
        <v>0</v>
      </c>
      <c r="AE30" s="73">
        <v>0</v>
      </c>
      <c r="AF30" s="73">
        <v>0</v>
      </c>
      <c r="AG30" s="73">
        <v>0</v>
      </c>
      <c r="AH30" s="73">
        <v>0</v>
      </c>
      <c r="AI30" s="73">
        <v>0</v>
      </c>
      <c r="AJ30" s="73">
        <v>0</v>
      </c>
      <c r="AK30" s="73">
        <v>0</v>
      </c>
      <c r="AL30" s="73">
        <v>0</v>
      </c>
      <c r="AM30" s="73">
        <v>0</v>
      </c>
      <c r="AN30" s="73">
        <v>0</v>
      </c>
      <c r="AO30" s="73">
        <v>0</v>
      </c>
      <c r="AP30" s="73">
        <v>0</v>
      </c>
      <c r="AQ30" s="73">
        <v>0</v>
      </c>
      <c r="AR30" s="73">
        <v>0</v>
      </c>
      <c r="AS30" s="73">
        <v>0</v>
      </c>
      <c r="AT30" s="73">
        <v>9</v>
      </c>
      <c r="AU30" s="73">
        <v>43</v>
      </c>
      <c r="AV30" s="73">
        <v>4</v>
      </c>
      <c r="AW30" s="73">
        <v>41</v>
      </c>
      <c r="AX30" s="73">
        <v>0</v>
      </c>
      <c r="AY30" s="73">
        <v>33</v>
      </c>
      <c r="AZ30" s="73">
        <v>0</v>
      </c>
      <c r="BA30" s="73">
        <v>0</v>
      </c>
      <c r="BB30" s="73">
        <v>0</v>
      </c>
      <c r="BC30" s="73">
        <v>0</v>
      </c>
      <c r="BD30" s="73">
        <v>0</v>
      </c>
      <c r="BE30" s="73">
        <v>0</v>
      </c>
      <c r="BF30" s="73">
        <v>0</v>
      </c>
      <c r="BG30" s="73">
        <v>0</v>
      </c>
      <c r="BH30" s="73">
        <v>0</v>
      </c>
      <c r="BI30" s="73">
        <v>0</v>
      </c>
      <c r="BJ30" s="73">
        <v>0</v>
      </c>
      <c r="BK30" s="73">
        <v>0</v>
      </c>
      <c r="BL30" s="73">
        <v>3</v>
      </c>
      <c r="BM30" s="73">
        <v>0</v>
      </c>
      <c r="BN30" s="73">
        <v>0</v>
      </c>
      <c r="BO30" s="73">
        <v>1</v>
      </c>
      <c r="BQ30" s="59">
        <f t="shared" si="0"/>
        <v>1.1940594059405942</v>
      </c>
    </row>
    <row r="31" spans="1:69" ht="17.25">
      <c r="A31">
        <v>18</v>
      </c>
      <c r="B31">
        <v>3</v>
      </c>
      <c r="C31" s="67" t="s">
        <v>123</v>
      </c>
      <c r="D31" s="67" t="s">
        <v>132</v>
      </c>
      <c r="E31" s="67" t="s">
        <v>115</v>
      </c>
      <c r="F31" s="67" t="s">
        <v>133</v>
      </c>
      <c r="G31">
        <v>150</v>
      </c>
      <c r="H31">
        <v>29</v>
      </c>
      <c r="I31">
        <v>1790</v>
      </c>
      <c r="J31">
        <v>15.4</v>
      </c>
      <c r="K31" s="57"/>
      <c r="L31" s="57"/>
      <c r="M31" s="58">
        <v>1.42</v>
      </c>
      <c r="N31" s="58"/>
      <c r="O31" s="58"/>
      <c r="P31" s="73">
        <v>0</v>
      </c>
      <c r="Q31" s="73">
        <v>0</v>
      </c>
      <c r="R31" s="73">
        <v>0</v>
      </c>
      <c r="S31" s="73">
        <v>0</v>
      </c>
      <c r="T31" s="73">
        <v>0</v>
      </c>
      <c r="U31" s="73">
        <v>0</v>
      </c>
      <c r="V31" s="73">
        <v>0</v>
      </c>
      <c r="W31" s="73">
        <v>846</v>
      </c>
      <c r="X31" s="73">
        <v>612</v>
      </c>
      <c r="Y31" s="73">
        <v>372</v>
      </c>
      <c r="Z31" s="73">
        <v>12</v>
      </c>
      <c r="AA31" s="73">
        <v>313</v>
      </c>
      <c r="AB31" s="73">
        <v>544</v>
      </c>
      <c r="AC31" s="73">
        <v>0</v>
      </c>
      <c r="AD31" s="73">
        <v>0</v>
      </c>
      <c r="AE31" s="73">
        <v>0</v>
      </c>
      <c r="AF31" s="73">
        <v>0</v>
      </c>
      <c r="AG31" s="73">
        <v>0</v>
      </c>
      <c r="AH31" s="73">
        <v>0</v>
      </c>
      <c r="AI31" s="73">
        <v>0</v>
      </c>
      <c r="AJ31" s="73">
        <v>0</v>
      </c>
      <c r="AK31" s="73">
        <v>0</v>
      </c>
      <c r="AL31" s="73">
        <v>0</v>
      </c>
      <c r="AM31" s="73">
        <v>0</v>
      </c>
      <c r="AN31" s="73">
        <v>0</v>
      </c>
      <c r="AO31" s="73">
        <v>0</v>
      </c>
      <c r="AP31" s="73">
        <v>0</v>
      </c>
      <c r="AQ31" s="73">
        <v>0</v>
      </c>
      <c r="AR31" s="73">
        <v>0</v>
      </c>
      <c r="AS31" s="73">
        <v>0</v>
      </c>
      <c r="AT31" s="73">
        <v>447</v>
      </c>
      <c r="AU31" s="73">
        <v>36</v>
      </c>
      <c r="AV31" s="73">
        <v>8</v>
      </c>
      <c r="AW31" s="73">
        <v>10</v>
      </c>
      <c r="AX31" s="73">
        <v>0</v>
      </c>
      <c r="AY31" s="73">
        <v>38</v>
      </c>
      <c r="AZ31" s="73">
        <v>0</v>
      </c>
      <c r="BA31" s="73">
        <v>0</v>
      </c>
      <c r="BB31" s="73">
        <v>0</v>
      </c>
      <c r="BC31" s="73">
        <v>0</v>
      </c>
      <c r="BD31" s="73">
        <v>0</v>
      </c>
      <c r="BE31" s="73">
        <v>1</v>
      </c>
      <c r="BF31" s="73">
        <v>0</v>
      </c>
      <c r="BG31" s="73">
        <v>0</v>
      </c>
      <c r="BH31" s="73">
        <v>0</v>
      </c>
      <c r="BI31" s="73">
        <v>0</v>
      </c>
      <c r="BJ31" s="73">
        <v>0</v>
      </c>
      <c r="BK31" s="73">
        <v>0</v>
      </c>
      <c r="BL31" s="73">
        <v>0</v>
      </c>
      <c r="BM31" s="73">
        <v>0</v>
      </c>
      <c r="BN31" s="73">
        <f>3*2</f>
        <v>6</v>
      </c>
      <c r="BO31" s="73">
        <v>2</v>
      </c>
      <c r="BQ31" s="59">
        <f t="shared" si="0"/>
        <v>1.0633663366336634</v>
      </c>
    </row>
    <row r="32" spans="1:69" ht="17.25">
      <c r="A32">
        <v>19</v>
      </c>
      <c r="B32" s="67" t="s">
        <v>100</v>
      </c>
      <c r="C32" s="67" t="s">
        <v>123</v>
      </c>
      <c r="D32" s="67">
        <v>1043</v>
      </c>
      <c r="E32" s="67">
        <v>35.05</v>
      </c>
      <c r="F32" s="67" t="s">
        <v>133</v>
      </c>
      <c r="G32">
        <v>150</v>
      </c>
      <c r="H32">
        <v>39</v>
      </c>
      <c r="I32">
        <v>2060</v>
      </c>
      <c r="J32" s="57">
        <v>16.1</v>
      </c>
      <c r="K32" s="57"/>
      <c r="L32" s="57"/>
      <c r="M32" s="58">
        <v>9.96</v>
      </c>
      <c r="N32" s="57"/>
      <c r="O32" s="57"/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6</v>
      </c>
      <c r="X32" s="73">
        <v>1</v>
      </c>
      <c r="Y32" s="73">
        <v>0</v>
      </c>
      <c r="Z32" s="73">
        <v>0</v>
      </c>
      <c r="AA32" s="73">
        <v>0</v>
      </c>
      <c r="AB32" s="73">
        <v>29</v>
      </c>
      <c r="AC32" s="73">
        <v>0</v>
      </c>
      <c r="AD32" s="73">
        <v>0</v>
      </c>
      <c r="AE32" s="73">
        <v>0</v>
      </c>
      <c r="AF32" s="73">
        <v>0</v>
      </c>
      <c r="AG32" s="73">
        <v>0</v>
      </c>
      <c r="AH32" s="73">
        <v>0</v>
      </c>
      <c r="AI32" s="73">
        <v>0</v>
      </c>
      <c r="AJ32" s="73">
        <v>0</v>
      </c>
      <c r="AK32" s="73">
        <v>0</v>
      </c>
      <c r="AL32" s="73">
        <v>0</v>
      </c>
      <c r="AM32" s="73">
        <v>0</v>
      </c>
      <c r="AN32" s="73">
        <v>0</v>
      </c>
      <c r="AO32" s="73">
        <v>0</v>
      </c>
      <c r="AP32" s="73">
        <v>0</v>
      </c>
      <c r="AQ32" s="73">
        <v>0</v>
      </c>
      <c r="AR32" s="73">
        <v>1</v>
      </c>
      <c r="AS32" s="73">
        <v>2</v>
      </c>
      <c r="AT32" s="73">
        <v>0</v>
      </c>
      <c r="AU32" s="73">
        <v>0</v>
      </c>
      <c r="AV32" s="73">
        <v>0</v>
      </c>
      <c r="AW32" s="73">
        <v>0</v>
      </c>
      <c r="AX32" s="73">
        <v>0</v>
      </c>
      <c r="AY32" s="73">
        <v>0</v>
      </c>
      <c r="AZ32" s="73">
        <v>0</v>
      </c>
      <c r="BA32" s="73">
        <v>0</v>
      </c>
      <c r="BB32" s="73">
        <v>0</v>
      </c>
      <c r="BC32" s="73">
        <v>0</v>
      </c>
      <c r="BD32" s="73">
        <v>0</v>
      </c>
      <c r="BE32" s="73">
        <v>0</v>
      </c>
      <c r="BF32" s="73">
        <v>0</v>
      </c>
      <c r="BG32" s="73">
        <v>0</v>
      </c>
      <c r="BH32" s="73">
        <v>0</v>
      </c>
      <c r="BI32" s="73">
        <v>0</v>
      </c>
      <c r="BJ32" s="73">
        <v>3</v>
      </c>
      <c r="BK32" s="73">
        <v>1</v>
      </c>
      <c r="BL32" s="73">
        <v>4</v>
      </c>
      <c r="BM32" s="73">
        <v>0</v>
      </c>
      <c r="BN32" s="73">
        <f>6*32</f>
        <v>192</v>
      </c>
      <c r="BO32" s="73">
        <v>32</v>
      </c>
      <c r="BQ32" s="59">
        <f t="shared" si="0"/>
        <v>1.2237623762376237</v>
      </c>
    </row>
    <row r="33" spans="1:69" ht="17.25">
      <c r="A33">
        <v>20</v>
      </c>
      <c r="B33" s="67" t="s">
        <v>102</v>
      </c>
      <c r="C33" s="67" t="s">
        <v>123</v>
      </c>
      <c r="D33" s="67">
        <v>1146</v>
      </c>
      <c r="E33" s="67">
        <v>34.55</v>
      </c>
      <c r="F33" s="67" t="s">
        <v>133</v>
      </c>
      <c r="G33">
        <v>150</v>
      </c>
      <c r="H33">
        <v>7</v>
      </c>
      <c r="I33">
        <v>1100</v>
      </c>
      <c r="J33" s="57">
        <v>16.5</v>
      </c>
      <c r="K33" s="57"/>
      <c r="L33" s="57"/>
      <c r="M33" s="58">
        <v>2.74</v>
      </c>
      <c r="N33" s="57"/>
      <c r="O33" s="57"/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  <c r="W33" s="73">
        <v>0</v>
      </c>
      <c r="X33" s="73">
        <v>0</v>
      </c>
      <c r="Y33" s="73">
        <v>0</v>
      </c>
      <c r="Z33" s="73">
        <v>0</v>
      </c>
      <c r="AA33" s="73">
        <v>0</v>
      </c>
      <c r="AB33" s="73">
        <v>37</v>
      </c>
      <c r="AC33" s="73">
        <v>0</v>
      </c>
      <c r="AD33" s="73">
        <v>0</v>
      </c>
      <c r="AE33" s="73">
        <v>0</v>
      </c>
      <c r="AF33" s="73">
        <v>0</v>
      </c>
      <c r="AG33" s="73">
        <v>0</v>
      </c>
      <c r="AH33" s="73">
        <v>0</v>
      </c>
      <c r="AI33" s="73">
        <v>0</v>
      </c>
      <c r="AJ33" s="73">
        <v>0</v>
      </c>
      <c r="AK33" s="73">
        <v>0</v>
      </c>
      <c r="AL33" s="73">
        <v>0</v>
      </c>
      <c r="AM33" s="73">
        <v>0</v>
      </c>
      <c r="AN33" s="73">
        <v>0</v>
      </c>
      <c r="AO33" s="73">
        <v>0</v>
      </c>
      <c r="AP33" s="73">
        <v>0</v>
      </c>
      <c r="AQ33" s="73">
        <v>0</v>
      </c>
      <c r="AR33" s="73">
        <v>0</v>
      </c>
      <c r="AS33" s="73">
        <v>0</v>
      </c>
      <c r="AT33" s="73">
        <v>0</v>
      </c>
      <c r="AU33" s="73">
        <v>0</v>
      </c>
      <c r="AV33" s="73">
        <v>0</v>
      </c>
      <c r="AW33" s="73">
        <v>0</v>
      </c>
      <c r="AX33" s="73">
        <v>0</v>
      </c>
      <c r="AY33" s="73">
        <v>0</v>
      </c>
      <c r="AZ33" s="73">
        <v>0</v>
      </c>
      <c r="BA33" s="73">
        <v>0</v>
      </c>
      <c r="BB33" s="73">
        <v>0</v>
      </c>
      <c r="BC33" s="73">
        <v>0</v>
      </c>
      <c r="BD33" s="73">
        <v>0</v>
      </c>
      <c r="BE33" s="73">
        <v>0</v>
      </c>
      <c r="BF33" s="73">
        <v>0</v>
      </c>
      <c r="BG33" s="73">
        <v>0</v>
      </c>
      <c r="BH33" s="73">
        <v>0</v>
      </c>
      <c r="BI33" s="73">
        <v>0</v>
      </c>
      <c r="BJ33" s="73">
        <v>0</v>
      </c>
      <c r="BK33" s="73">
        <v>0</v>
      </c>
      <c r="BL33" s="73">
        <v>1</v>
      </c>
      <c r="BM33" s="73">
        <v>0</v>
      </c>
      <c r="BN33" s="73">
        <f>12*2</f>
        <v>24</v>
      </c>
      <c r="BO33" s="73">
        <v>2</v>
      </c>
      <c r="BP33" t="s">
        <v>105</v>
      </c>
      <c r="BQ33" s="59">
        <f t="shared" si="0"/>
        <v>0.6534653465346535</v>
      </c>
    </row>
    <row r="34" spans="1:69" ht="17.25">
      <c r="A34">
        <v>21</v>
      </c>
      <c r="B34" s="67" t="s">
        <v>101</v>
      </c>
      <c r="C34" s="67" t="s">
        <v>123</v>
      </c>
      <c r="D34" s="67">
        <v>1207</v>
      </c>
      <c r="E34" s="67">
        <v>34.53</v>
      </c>
      <c r="F34" s="67" t="s">
        <v>133</v>
      </c>
      <c r="G34">
        <v>60</v>
      </c>
      <c r="H34">
        <v>26</v>
      </c>
      <c r="I34" s="72">
        <v>880</v>
      </c>
      <c r="J34" s="57">
        <v>16.1</v>
      </c>
      <c r="K34" s="57"/>
      <c r="L34" s="57"/>
      <c r="M34" s="58">
        <v>2.19</v>
      </c>
      <c r="N34" s="57"/>
      <c r="O34" s="57"/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73">
        <v>0</v>
      </c>
      <c r="X34" s="73">
        <v>0</v>
      </c>
      <c r="Y34" s="73">
        <v>0</v>
      </c>
      <c r="Z34" s="73">
        <v>0</v>
      </c>
      <c r="AA34" s="73">
        <v>0</v>
      </c>
      <c r="AB34" s="73">
        <v>11</v>
      </c>
      <c r="AC34" s="73">
        <v>0</v>
      </c>
      <c r="AD34" s="73">
        <v>0</v>
      </c>
      <c r="AE34" s="73">
        <v>0</v>
      </c>
      <c r="AF34" s="73">
        <v>0</v>
      </c>
      <c r="AG34" s="73">
        <v>0</v>
      </c>
      <c r="AH34" s="73">
        <v>0</v>
      </c>
      <c r="AI34" s="73">
        <v>0</v>
      </c>
      <c r="AJ34" s="73">
        <v>0</v>
      </c>
      <c r="AK34" s="73">
        <v>0</v>
      </c>
      <c r="AL34" s="73">
        <v>0</v>
      </c>
      <c r="AM34" s="73">
        <v>0</v>
      </c>
      <c r="AN34" s="73">
        <v>0</v>
      </c>
      <c r="AO34" s="73">
        <v>0</v>
      </c>
      <c r="AP34" s="73">
        <v>0</v>
      </c>
      <c r="AQ34" s="73">
        <v>0</v>
      </c>
      <c r="AR34" s="73">
        <v>0</v>
      </c>
      <c r="AS34" s="73">
        <v>1</v>
      </c>
      <c r="AT34" s="73">
        <v>0</v>
      </c>
      <c r="AU34" s="73">
        <v>0</v>
      </c>
      <c r="AV34" s="73">
        <v>0</v>
      </c>
      <c r="AW34" s="73">
        <v>0</v>
      </c>
      <c r="AX34" s="73">
        <v>0</v>
      </c>
      <c r="AY34" s="73">
        <v>0</v>
      </c>
      <c r="AZ34" s="73">
        <v>0</v>
      </c>
      <c r="BA34" s="73">
        <v>0</v>
      </c>
      <c r="BB34" s="73">
        <v>0</v>
      </c>
      <c r="BC34" s="73">
        <v>0</v>
      </c>
      <c r="BD34" s="73">
        <v>0</v>
      </c>
      <c r="BE34" s="73">
        <v>0</v>
      </c>
      <c r="BF34" s="73">
        <v>0</v>
      </c>
      <c r="BG34" s="73">
        <v>0</v>
      </c>
      <c r="BH34" s="73">
        <v>0</v>
      </c>
      <c r="BI34" s="73">
        <v>0</v>
      </c>
      <c r="BJ34" s="73">
        <v>2</v>
      </c>
      <c r="BK34" s="73">
        <v>0</v>
      </c>
      <c r="BL34" s="73">
        <v>4</v>
      </c>
      <c r="BM34" s="73">
        <v>0</v>
      </c>
      <c r="BN34" s="73">
        <f>10*128</f>
        <v>1280</v>
      </c>
      <c r="BO34" s="73">
        <v>128</v>
      </c>
      <c r="BQ34" s="59">
        <f t="shared" si="0"/>
        <v>1.306930693069307</v>
      </c>
    </row>
    <row r="35" spans="3:15" ht="17.25">
      <c r="C35" s="61"/>
      <c r="E35" s="61"/>
      <c r="F35" s="62"/>
      <c r="J35" s="57"/>
      <c r="K35" s="57"/>
      <c r="L35" s="57"/>
      <c r="M35" s="57"/>
      <c r="N35" s="57"/>
      <c r="O35" s="57"/>
    </row>
    <row r="36" spans="3:15" ht="17.25">
      <c r="C36" s="61"/>
      <c r="E36" s="61"/>
      <c r="F36" s="62"/>
      <c r="J36" s="57"/>
      <c r="K36" s="57"/>
      <c r="L36" s="57"/>
      <c r="M36" s="57"/>
      <c r="N36" s="57"/>
      <c r="O36" s="57"/>
    </row>
    <row r="37" spans="3:15" ht="17.25">
      <c r="C37" s="61"/>
      <c r="E37" s="61"/>
      <c r="F37" s="62"/>
      <c r="J37" s="57"/>
      <c r="K37" s="57"/>
      <c r="L37" s="57"/>
      <c r="M37" s="57"/>
      <c r="N37" s="57"/>
      <c r="O37" s="57"/>
    </row>
  </sheetData>
  <printOptions/>
  <pageMargins left="0.5118110236220472" right="0.5118110236220472" top="0.984251968503937" bottom="0.5118110236220472" header="0.5118110236220472" footer="0.5118110236220472"/>
  <pageSetup horizontalDpi="200" verticalDpi="200" orientation="landscape" paperSize="9" scale="6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 transitionEvaluation="1"/>
  <dimension ref="A1:BQ37"/>
  <sheetViews>
    <sheetView defaultGridColor="0" zoomScale="75" zoomScaleNormal="75" colorId="22" workbookViewId="0" topLeftCell="A1">
      <pane xSplit="3" topLeftCell="D1" activePane="topRight" state="frozen"/>
      <selection pane="topLeft" activeCell="A1" sqref="A1"/>
      <selection pane="topRight" activeCell="L36" sqref="L36"/>
    </sheetView>
  </sheetViews>
  <sheetFormatPr defaultColWidth="13.58203125" defaultRowHeight="18"/>
  <cols>
    <col min="1" max="2" width="6.83203125" style="0" customWidth="1"/>
    <col min="3" max="5" width="10.66015625" style="0" customWidth="1"/>
    <col min="6" max="6" width="10.66015625" style="63" customWidth="1"/>
    <col min="7" max="7" width="5.83203125" style="0" customWidth="1"/>
    <col min="8" max="8" width="4.83203125" style="0" customWidth="1"/>
    <col min="9" max="12" width="6.83203125" style="0" customWidth="1"/>
    <col min="13" max="14" width="7.83203125" style="0" customWidth="1"/>
    <col min="15" max="15" width="2.66015625" style="0" customWidth="1"/>
    <col min="16" max="19" width="5.83203125" style="0" customWidth="1"/>
    <col min="20" max="20" width="7.83203125" style="0" customWidth="1"/>
    <col min="21" max="32" width="5.83203125" style="0" customWidth="1"/>
    <col min="33" max="33" width="7.83203125" style="0" customWidth="1"/>
    <col min="34" max="39" width="5.83203125" style="0" customWidth="1"/>
    <col min="40" max="40" width="6.91015625" style="0" customWidth="1"/>
    <col min="41" max="44" width="5.83203125" style="0" customWidth="1"/>
    <col min="45" max="45" width="11.83203125" style="0" customWidth="1"/>
    <col min="46" max="48" width="5.83203125" style="0" customWidth="1"/>
    <col min="49" max="49" width="7.83203125" style="0" customWidth="1"/>
    <col min="50" max="51" width="11.83203125" style="0" customWidth="1"/>
    <col min="52" max="64" width="5.83203125" style="0" customWidth="1"/>
    <col min="65" max="65" width="8.83203125" style="0" customWidth="1"/>
    <col min="66" max="67" width="8" style="0" customWidth="1"/>
    <col min="68" max="68" width="19.58203125" style="0" customWidth="1"/>
    <col min="69" max="69" width="11.83203125" style="0" customWidth="1"/>
    <col min="70" max="76" width="5.83203125" style="0" customWidth="1"/>
  </cols>
  <sheetData>
    <row r="1" spans="2:6" ht="18">
      <c r="B1">
        <v>2007</v>
      </c>
      <c r="C1" t="s">
        <v>0</v>
      </c>
      <c r="D1">
        <v>6</v>
      </c>
      <c r="E1" t="s">
        <v>1</v>
      </c>
      <c r="F1" s="2" t="s">
        <v>2</v>
      </c>
    </row>
    <row r="2" spans="3:6" ht="18">
      <c r="C2" s="3"/>
      <c r="D2" s="2" t="s">
        <v>3</v>
      </c>
      <c r="F2" s="4"/>
    </row>
    <row r="3" spans="3:6" ht="18">
      <c r="C3" s="5" t="s">
        <v>46</v>
      </c>
      <c r="D3" s="5" t="s">
        <v>89</v>
      </c>
      <c r="E3" s="5" t="s">
        <v>47</v>
      </c>
      <c r="F3" s="5" t="s">
        <v>48</v>
      </c>
    </row>
    <row r="4" spans="3:6" ht="18">
      <c r="C4" s="66">
        <v>350100</v>
      </c>
      <c r="D4" s="66">
        <v>3511</v>
      </c>
      <c r="E4" s="7" t="s">
        <v>78</v>
      </c>
      <c r="F4" s="6" t="s">
        <v>79</v>
      </c>
    </row>
    <row r="5" ht="18">
      <c r="F5"/>
    </row>
    <row r="6" spans="3:6" ht="18">
      <c r="C6" s="8"/>
      <c r="D6" s="9" t="s">
        <v>4</v>
      </c>
      <c r="E6" s="10"/>
      <c r="F6"/>
    </row>
    <row r="7" spans="3:6" ht="18">
      <c r="C7" s="11" t="s">
        <v>80</v>
      </c>
      <c r="D7" s="12" t="s">
        <v>81</v>
      </c>
      <c r="E7" s="12" t="s">
        <v>49</v>
      </c>
      <c r="F7"/>
    </row>
    <row r="8" spans="3:6" ht="18">
      <c r="C8" s="13">
        <v>150</v>
      </c>
      <c r="D8">
        <v>11</v>
      </c>
      <c r="E8" s="13">
        <v>1520</v>
      </c>
      <c r="F8"/>
    </row>
    <row r="9" spans="3:6" ht="18">
      <c r="C9" s="13"/>
      <c r="D9" s="13"/>
      <c r="E9" s="13"/>
      <c r="F9" s="4"/>
    </row>
    <row r="10" spans="1:65" ht="18">
      <c r="A10" s="14"/>
      <c r="B10" s="15" t="s">
        <v>50</v>
      </c>
      <c r="C10" s="15"/>
      <c r="D10" s="15"/>
      <c r="E10" s="15"/>
      <c r="F10" s="16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</row>
    <row r="11" spans="1:69" ht="18">
      <c r="A11" s="17" t="s">
        <v>51</v>
      </c>
      <c r="B11" s="18" t="s">
        <v>52</v>
      </c>
      <c r="C11" s="19"/>
      <c r="D11" s="19"/>
      <c r="E11" s="20"/>
      <c r="F11" s="20"/>
      <c r="G11" s="21" t="s">
        <v>5</v>
      </c>
      <c r="H11" s="22"/>
      <c r="I11" s="23" t="s">
        <v>53</v>
      </c>
      <c r="J11" s="24" t="s">
        <v>54</v>
      </c>
      <c r="K11" s="25" t="s">
        <v>55</v>
      </c>
      <c r="L11" s="26" t="s">
        <v>56</v>
      </c>
      <c r="M11" s="27" t="s">
        <v>57</v>
      </c>
      <c r="N11" s="28" t="s">
        <v>58</v>
      </c>
      <c r="O11" s="28"/>
      <c r="P11" s="29"/>
      <c r="Q11" s="30"/>
      <c r="R11" s="31" t="s">
        <v>6</v>
      </c>
      <c r="S11" s="30"/>
      <c r="T11" s="30"/>
      <c r="U11" s="30"/>
      <c r="V11" s="32"/>
      <c r="W11" s="29"/>
      <c r="X11" s="30"/>
      <c r="Y11" s="31" t="s">
        <v>7</v>
      </c>
      <c r="Z11" s="30"/>
      <c r="AA11" s="30"/>
      <c r="AB11" s="30"/>
      <c r="AC11" s="29"/>
      <c r="AD11" s="30"/>
      <c r="AE11" s="31" t="s">
        <v>59</v>
      </c>
      <c r="AF11" s="30"/>
      <c r="AG11" s="30"/>
      <c r="AH11" s="30"/>
      <c r="AI11" s="30"/>
      <c r="AJ11" s="29"/>
      <c r="AK11" s="30"/>
      <c r="AL11" s="31" t="s">
        <v>8</v>
      </c>
      <c r="AM11" s="30"/>
      <c r="AN11" s="30"/>
      <c r="AO11" s="30"/>
      <c r="AP11" s="32"/>
      <c r="AQ11" s="33" t="s">
        <v>90</v>
      </c>
      <c r="AR11" s="30"/>
      <c r="AS11" s="34" t="s">
        <v>9</v>
      </c>
      <c r="AT11" s="29"/>
      <c r="AU11" s="31" t="s">
        <v>10</v>
      </c>
      <c r="AV11" s="30"/>
      <c r="AW11" s="34" t="s">
        <v>11</v>
      </c>
      <c r="AX11" s="35" t="s">
        <v>12</v>
      </c>
      <c r="AY11" s="34" t="s">
        <v>13</v>
      </c>
      <c r="AZ11" s="29"/>
      <c r="BA11" s="31" t="s">
        <v>14</v>
      </c>
      <c r="BB11" s="30"/>
      <c r="BC11" s="29"/>
      <c r="BD11" s="31" t="s">
        <v>15</v>
      </c>
      <c r="BE11" s="30"/>
      <c r="BF11" s="29"/>
      <c r="BG11" s="31" t="s">
        <v>16</v>
      </c>
      <c r="BH11" s="30"/>
      <c r="BI11" s="34" t="s">
        <v>17</v>
      </c>
      <c r="BJ11" s="29"/>
      <c r="BK11" s="33" t="s">
        <v>91</v>
      </c>
      <c r="BL11" s="30"/>
      <c r="BM11" s="32"/>
      <c r="BN11" s="24" t="s">
        <v>18</v>
      </c>
      <c r="BO11" s="24" t="s">
        <v>92</v>
      </c>
      <c r="BP11" s="24" t="s">
        <v>60</v>
      </c>
      <c r="BQ11" s="6" t="s">
        <v>61</v>
      </c>
    </row>
    <row r="12" spans="1:69" ht="18">
      <c r="A12" s="17" t="s">
        <v>62</v>
      </c>
      <c r="B12" s="23" t="s">
        <v>63</v>
      </c>
      <c r="C12" s="23" t="s">
        <v>64</v>
      </c>
      <c r="D12" s="23" t="s">
        <v>65</v>
      </c>
      <c r="E12" s="36" t="s">
        <v>66</v>
      </c>
      <c r="F12" s="37" t="s">
        <v>67</v>
      </c>
      <c r="G12" s="23" t="s">
        <v>19</v>
      </c>
      <c r="H12" s="38" t="s">
        <v>68</v>
      </c>
      <c r="I12" s="23" t="s">
        <v>20</v>
      </c>
      <c r="J12" s="36" t="s">
        <v>69</v>
      </c>
      <c r="K12" s="25"/>
      <c r="L12" s="25"/>
      <c r="M12" s="27"/>
      <c r="N12" s="28" t="s">
        <v>70</v>
      </c>
      <c r="O12" s="28"/>
      <c r="P12" s="39"/>
      <c r="Q12" s="22"/>
      <c r="R12" s="40" t="s">
        <v>21</v>
      </c>
      <c r="S12" s="22"/>
      <c r="T12" s="36" t="s">
        <v>22</v>
      </c>
      <c r="U12" s="41" t="s">
        <v>23</v>
      </c>
      <c r="V12" s="42" t="s">
        <v>24</v>
      </c>
      <c r="W12" s="39"/>
      <c r="X12" s="22"/>
      <c r="Y12" s="40" t="s">
        <v>25</v>
      </c>
      <c r="Z12" s="22"/>
      <c r="AA12" s="41" t="s">
        <v>26</v>
      </c>
      <c r="AB12" s="42" t="s">
        <v>27</v>
      </c>
      <c r="AC12" s="39"/>
      <c r="AD12" s="22"/>
      <c r="AE12" s="40" t="s">
        <v>21</v>
      </c>
      <c r="AF12" s="22"/>
      <c r="AG12" s="36" t="s">
        <v>22</v>
      </c>
      <c r="AH12" s="42" t="s">
        <v>23</v>
      </c>
      <c r="AI12" s="42" t="s">
        <v>24</v>
      </c>
      <c r="AJ12" s="39"/>
      <c r="AK12" s="22"/>
      <c r="AL12" s="40" t="s">
        <v>25</v>
      </c>
      <c r="AM12" s="22"/>
      <c r="AN12" s="36" t="s">
        <v>22</v>
      </c>
      <c r="AO12" s="36" t="s">
        <v>23</v>
      </c>
      <c r="AP12" s="36" t="s">
        <v>24</v>
      </c>
      <c r="AQ12" s="42" t="s">
        <v>23</v>
      </c>
      <c r="AR12" s="42" t="s">
        <v>24</v>
      </c>
      <c r="AS12" s="23" t="s">
        <v>28</v>
      </c>
      <c r="AT12" s="23" t="s">
        <v>29</v>
      </c>
      <c r="AU12" s="42" t="s">
        <v>23</v>
      </c>
      <c r="AV12" s="42" t="s">
        <v>24</v>
      </c>
      <c r="AW12" s="23" t="s">
        <v>29</v>
      </c>
      <c r="AX12" s="36"/>
      <c r="AY12" s="19"/>
      <c r="AZ12" s="23" t="s">
        <v>29</v>
      </c>
      <c r="BA12" s="42" t="s">
        <v>23</v>
      </c>
      <c r="BB12" s="42" t="s">
        <v>24</v>
      </c>
      <c r="BC12" s="23" t="s">
        <v>29</v>
      </c>
      <c r="BD12" s="42" t="s">
        <v>23</v>
      </c>
      <c r="BE12" s="42" t="s">
        <v>24</v>
      </c>
      <c r="BF12" s="23" t="s">
        <v>29</v>
      </c>
      <c r="BG12" s="42" t="s">
        <v>23</v>
      </c>
      <c r="BH12" s="42" t="s">
        <v>24</v>
      </c>
      <c r="BI12" s="23" t="s">
        <v>24</v>
      </c>
      <c r="BJ12" s="19"/>
      <c r="BK12" s="43" t="s">
        <v>30</v>
      </c>
      <c r="BL12" s="44"/>
      <c r="BM12" s="42" t="s">
        <v>31</v>
      </c>
      <c r="BN12" s="36"/>
      <c r="BO12" s="36"/>
      <c r="BP12" s="36"/>
      <c r="BQ12" s="6" t="s">
        <v>71</v>
      </c>
    </row>
    <row r="13" spans="1:69" ht="18">
      <c r="A13" s="45"/>
      <c r="B13" s="46" t="s">
        <v>72</v>
      </c>
      <c r="C13" s="47"/>
      <c r="D13" s="47"/>
      <c r="E13" s="48"/>
      <c r="F13" s="49"/>
      <c r="G13" s="46" t="s">
        <v>32</v>
      </c>
      <c r="H13" s="50" t="s">
        <v>73</v>
      </c>
      <c r="I13" s="46" t="s">
        <v>33</v>
      </c>
      <c r="J13" s="51" t="s">
        <v>74</v>
      </c>
      <c r="K13" s="52" t="s">
        <v>75</v>
      </c>
      <c r="L13" s="52" t="s">
        <v>75</v>
      </c>
      <c r="M13" s="53" t="s">
        <v>76</v>
      </c>
      <c r="N13" s="54" t="s">
        <v>75</v>
      </c>
      <c r="O13" s="54"/>
      <c r="P13" s="46" t="s">
        <v>34</v>
      </c>
      <c r="Q13" s="50" t="s">
        <v>35</v>
      </c>
      <c r="R13" s="50" t="s">
        <v>36</v>
      </c>
      <c r="S13" s="50" t="s">
        <v>37</v>
      </c>
      <c r="T13" s="51" t="s">
        <v>38</v>
      </c>
      <c r="U13" s="46" t="s">
        <v>39</v>
      </c>
      <c r="V13" s="51" t="s">
        <v>40</v>
      </c>
      <c r="W13" s="46" t="s">
        <v>34</v>
      </c>
      <c r="X13" s="50" t="s">
        <v>35</v>
      </c>
      <c r="Y13" s="50" t="s">
        <v>36</v>
      </c>
      <c r="Z13" s="50" t="s">
        <v>41</v>
      </c>
      <c r="AA13" s="46" t="s">
        <v>40</v>
      </c>
      <c r="AB13" s="51" t="s">
        <v>39</v>
      </c>
      <c r="AC13" s="46" t="s">
        <v>34</v>
      </c>
      <c r="AD13" s="50" t="s">
        <v>35</v>
      </c>
      <c r="AE13" s="50" t="s">
        <v>36</v>
      </c>
      <c r="AF13" s="50" t="s">
        <v>37</v>
      </c>
      <c r="AG13" s="51" t="s">
        <v>38</v>
      </c>
      <c r="AH13" s="51" t="s">
        <v>39</v>
      </c>
      <c r="AI13" s="51" t="s">
        <v>40</v>
      </c>
      <c r="AJ13" s="46" t="s">
        <v>34</v>
      </c>
      <c r="AK13" s="50" t="s">
        <v>35</v>
      </c>
      <c r="AL13" s="50" t="s">
        <v>36</v>
      </c>
      <c r="AM13" s="50" t="s">
        <v>37</v>
      </c>
      <c r="AN13" s="51" t="s">
        <v>38</v>
      </c>
      <c r="AO13" s="51" t="s">
        <v>39</v>
      </c>
      <c r="AP13" s="51" t="s">
        <v>40</v>
      </c>
      <c r="AQ13" s="51" t="s">
        <v>39</v>
      </c>
      <c r="AR13" s="51" t="s">
        <v>40</v>
      </c>
      <c r="AS13" s="46" t="s">
        <v>42</v>
      </c>
      <c r="AT13" s="47"/>
      <c r="AU13" s="51" t="s">
        <v>39</v>
      </c>
      <c r="AV13" s="51" t="s">
        <v>40</v>
      </c>
      <c r="AW13" s="47"/>
      <c r="AX13" s="51" t="s">
        <v>43</v>
      </c>
      <c r="AY13" s="46" t="s">
        <v>42</v>
      </c>
      <c r="AZ13" s="47"/>
      <c r="BA13" s="51" t="s">
        <v>39</v>
      </c>
      <c r="BB13" s="51" t="s">
        <v>40</v>
      </c>
      <c r="BC13" s="47"/>
      <c r="BD13" s="51" t="s">
        <v>39</v>
      </c>
      <c r="BE13" s="51" t="s">
        <v>40</v>
      </c>
      <c r="BF13" s="47"/>
      <c r="BG13" s="51" t="s">
        <v>39</v>
      </c>
      <c r="BH13" s="51" t="s">
        <v>40</v>
      </c>
      <c r="BI13" s="46" t="s">
        <v>40</v>
      </c>
      <c r="BJ13" s="46" t="s">
        <v>29</v>
      </c>
      <c r="BK13" s="46" t="s">
        <v>44</v>
      </c>
      <c r="BL13" s="51" t="s">
        <v>45</v>
      </c>
      <c r="BM13" s="51" t="s">
        <v>42</v>
      </c>
      <c r="BN13" s="51"/>
      <c r="BO13" s="51" t="s">
        <v>77</v>
      </c>
      <c r="BP13" s="51"/>
      <c r="BQ13" s="55" t="s">
        <v>93</v>
      </c>
    </row>
    <row r="14" spans="1:69" ht="18">
      <c r="A14">
        <v>1</v>
      </c>
      <c r="B14">
        <v>21</v>
      </c>
      <c r="C14" s="67">
        <v>20070529</v>
      </c>
      <c r="D14" s="67">
        <v>1451</v>
      </c>
      <c r="E14" s="67" t="s">
        <v>115</v>
      </c>
      <c r="F14" s="67" t="s">
        <v>138</v>
      </c>
      <c r="G14">
        <v>147</v>
      </c>
      <c r="H14">
        <v>5</v>
      </c>
      <c r="I14" s="72">
        <v>1670</v>
      </c>
      <c r="J14">
        <v>20.2</v>
      </c>
      <c r="K14" s="57"/>
      <c r="L14" s="57"/>
      <c r="M14" s="58">
        <v>0.53</v>
      </c>
      <c r="N14" s="58"/>
      <c r="O14" s="58"/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586</v>
      </c>
      <c r="X14" s="73">
        <v>7</v>
      </c>
      <c r="Y14" s="73">
        <v>110</v>
      </c>
      <c r="Z14" s="73">
        <v>0</v>
      </c>
      <c r="AA14" s="73">
        <v>82</v>
      </c>
      <c r="AB14" s="73">
        <v>23</v>
      </c>
      <c r="AC14" s="73">
        <v>0</v>
      </c>
      <c r="AD14" s="73">
        <v>0</v>
      </c>
      <c r="AE14" s="73">
        <v>0</v>
      </c>
      <c r="AF14" s="73">
        <v>0</v>
      </c>
      <c r="AG14" s="73">
        <v>0</v>
      </c>
      <c r="AH14" s="73">
        <v>0</v>
      </c>
      <c r="AI14" s="73">
        <v>0</v>
      </c>
      <c r="AJ14" s="73">
        <v>0</v>
      </c>
      <c r="AK14" s="73">
        <v>0</v>
      </c>
      <c r="AL14" s="73">
        <v>0</v>
      </c>
      <c r="AM14" s="73">
        <v>0</v>
      </c>
      <c r="AN14" s="73">
        <v>0</v>
      </c>
      <c r="AO14" s="73">
        <v>0</v>
      </c>
      <c r="AP14" s="73">
        <v>0</v>
      </c>
      <c r="AQ14" s="73">
        <v>0</v>
      </c>
      <c r="AR14" s="73">
        <v>0</v>
      </c>
      <c r="AS14" s="73">
        <v>0</v>
      </c>
      <c r="AT14" s="73">
        <v>31</v>
      </c>
      <c r="AU14" s="73">
        <v>8</v>
      </c>
      <c r="AV14" s="73">
        <v>3</v>
      </c>
      <c r="AW14" s="73">
        <v>1</v>
      </c>
      <c r="AX14" s="73">
        <v>0</v>
      </c>
      <c r="AY14" s="73">
        <v>21</v>
      </c>
      <c r="AZ14" s="73">
        <v>0</v>
      </c>
      <c r="BA14" s="73">
        <v>0</v>
      </c>
      <c r="BB14" s="73">
        <v>0</v>
      </c>
      <c r="BC14" s="73">
        <v>0</v>
      </c>
      <c r="BD14" s="73">
        <v>1</v>
      </c>
      <c r="BE14" s="73">
        <v>0</v>
      </c>
      <c r="BF14" s="73">
        <v>0</v>
      </c>
      <c r="BG14" s="73">
        <v>0</v>
      </c>
      <c r="BH14" s="73">
        <v>0</v>
      </c>
      <c r="BI14" s="73">
        <v>0</v>
      </c>
      <c r="BJ14" s="73">
        <v>0</v>
      </c>
      <c r="BK14" s="73">
        <v>0</v>
      </c>
      <c r="BL14" s="73">
        <v>0</v>
      </c>
      <c r="BM14" s="73">
        <v>0</v>
      </c>
      <c r="BN14" s="73">
        <v>0</v>
      </c>
      <c r="BO14" s="73">
        <v>1</v>
      </c>
      <c r="BQ14" s="59">
        <f aca="true" t="shared" si="0" ref="BQ14:BQ34">(I14/G14)/($E$8/$C$8)</f>
        <v>1.121106337271751</v>
      </c>
    </row>
    <row r="15" spans="1:69" ht="18">
      <c r="A15">
        <v>2</v>
      </c>
      <c r="B15">
        <v>13</v>
      </c>
      <c r="C15" s="67">
        <v>20070529</v>
      </c>
      <c r="D15" s="67">
        <v>2154</v>
      </c>
      <c r="E15" s="67">
        <v>36.21</v>
      </c>
      <c r="F15" s="67" t="s">
        <v>134</v>
      </c>
      <c r="G15">
        <v>150</v>
      </c>
      <c r="H15">
        <v>13</v>
      </c>
      <c r="I15">
        <v>1770</v>
      </c>
      <c r="J15">
        <v>18.7</v>
      </c>
      <c r="M15" s="60">
        <v>2.73</v>
      </c>
      <c r="N15" s="60"/>
      <c r="O15" s="60"/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36</v>
      </c>
      <c r="X15" s="73">
        <v>18</v>
      </c>
      <c r="Y15" s="73">
        <v>30</v>
      </c>
      <c r="Z15" s="73">
        <v>0</v>
      </c>
      <c r="AA15" s="73">
        <v>8</v>
      </c>
      <c r="AB15" s="73">
        <v>128</v>
      </c>
      <c r="AC15" s="73">
        <v>0</v>
      </c>
      <c r="AD15" s="73">
        <v>0</v>
      </c>
      <c r="AE15" s="73">
        <v>0</v>
      </c>
      <c r="AF15" s="73">
        <v>0</v>
      </c>
      <c r="AG15" s="73">
        <v>0</v>
      </c>
      <c r="AH15" s="73">
        <v>0</v>
      </c>
      <c r="AI15" s="73">
        <v>0</v>
      </c>
      <c r="AJ15" s="73">
        <v>0</v>
      </c>
      <c r="AK15" s="73">
        <v>0</v>
      </c>
      <c r="AL15" s="73">
        <v>0</v>
      </c>
      <c r="AM15" s="73">
        <v>0</v>
      </c>
      <c r="AN15" s="73">
        <v>0</v>
      </c>
      <c r="AO15" s="73">
        <v>0</v>
      </c>
      <c r="AP15" s="73">
        <v>0</v>
      </c>
      <c r="AQ15" s="73">
        <v>0</v>
      </c>
      <c r="AR15" s="73">
        <v>0</v>
      </c>
      <c r="AS15" s="73">
        <v>0</v>
      </c>
      <c r="AT15" s="73">
        <v>0</v>
      </c>
      <c r="AU15" s="73">
        <v>3</v>
      </c>
      <c r="AV15" s="73">
        <v>24</v>
      </c>
      <c r="AW15" s="73">
        <v>0</v>
      </c>
      <c r="AX15" s="73">
        <v>0</v>
      </c>
      <c r="AY15" s="73">
        <v>3</v>
      </c>
      <c r="AZ15" s="73">
        <v>0</v>
      </c>
      <c r="BA15" s="73">
        <v>0</v>
      </c>
      <c r="BB15" s="73">
        <v>0</v>
      </c>
      <c r="BC15" s="73">
        <v>0</v>
      </c>
      <c r="BD15" s="73">
        <v>0</v>
      </c>
      <c r="BE15" s="73">
        <v>0</v>
      </c>
      <c r="BF15" s="73">
        <v>0</v>
      </c>
      <c r="BG15" s="73">
        <v>0</v>
      </c>
      <c r="BH15" s="73">
        <v>0</v>
      </c>
      <c r="BI15" s="73">
        <v>0</v>
      </c>
      <c r="BJ15" s="73">
        <v>1</v>
      </c>
      <c r="BK15" s="73">
        <v>0</v>
      </c>
      <c r="BL15" s="73">
        <v>1</v>
      </c>
      <c r="BM15" s="73">
        <v>0</v>
      </c>
      <c r="BN15" s="73">
        <v>0</v>
      </c>
      <c r="BO15" s="73">
        <v>1</v>
      </c>
      <c r="BQ15" s="59">
        <f t="shared" si="0"/>
        <v>1.1644736842105265</v>
      </c>
    </row>
    <row r="16" spans="1:69" ht="18">
      <c r="A16">
        <v>3</v>
      </c>
      <c r="B16">
        <v>14</v>
      </c>
      <c r="C16" s="67">
        <v>20070529</v>
      </c>
      <c r="D16" s="67">
        <v>2337</v>
      </c>
      <c r="E16" s="67" t="s">
        <v>120</v>
      </c>
      <c r="F16" s="67" t="s">
        <v>134</v>
      </c>
      <c r="G16">
        <v>150</v>
      </c>
      <c r="H16">
        <v>6</v>
      </c>
      <c r="I16">
        <v>1700</v>
      </c>
      <c r="J16">
        <v>18</v>
      </c>
      <c r="K16" s="57"/>
      <c r="L16" s="57"/>
      <c r="M16" s="58">
        <v>2.72</v>
      </c>
      <c r="N16" s="58"/>
      <c r="O16" s="58"/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4</v>
      </c>
      <c r="X16" s="73">
        <v>0</v>
      </c>
      <c r="Y16" s="73">
        <v>14</v>
      </c>
      <c r="Z16" s="73">
        <v>0</v>
      </c>
      <c r="AA16" s="73">
        <v>8</v>
      </c>
      <c r="AB16" s="73">
        <v>20</v>
      </c>
      <c r="AC16" s="73">
        <v>0</v>
      </c>
      <c r="AD16" s="73">
        <v>0</v>
      </c>
      <c r="AE16" s="73">
        <v>0</v>
      </c>
      <c r="AF16" s="73">
        <v>0</v>
      </c>
      <c r="AG16" s="73">
        <v>0</v>
      </c>
      <c r="AH16" s="73">
        <v>0</v>
      </c>
      <c r="AI16" s="73">
        <v>0</v>
      </c>
      <c r="AJ16" s="73">
        <v>0</v>
      </c>
      <c r="AK16" s="73">
        <v>0</v>
      </c>
      <c r="AL16" s="73">
        <v>0</v>
      </c>
      <c r="AM16" s="73">
        <v>0</v>
      </c>
      <c r="AN16" s="73">
        <v>0</v>
      </c>
      <c r="AO16" s="73">
        <v>0</v>
      </c>
      <c r="AP16" s="73">
        <v>0</v>
      </c>
      <c r="AQ16" s="73">
        <v>0</v>
      </c>
      <c r="AR16" s="73">
        <v>0</v>
      </c>
      <c r="AS16" s="73">
        <v>0</v>
      </c>
      <c r="AT16" s="73">
        <v>0</v>
      </c>
      <c r="AU16" s="73">
        <v>0</v>
      </c>
      <c r="AV16" s="73">
        <v>1</v>
      </c>
      <c r="AW16" s="73">
        <v>3</v>
      </c>
      <c r="AX16" s="73">
        <v>0</v>
      </c>
      <c r="AY16" s="73">
        <v>2</v>
      </c>
      <c r="AZ16" s="73">
        <v>0</v>
      </c>
      <c r="BA16" s="73">
        <v>0</v>
      </c>
      <c r="BB16" s="73">
        <v>0</v>
      </c>
      <c r="BC16" s="73">
        <v>0</v>
      </c>
      <c r="BD16" s="73">
        <v>0</v>
      </c>
      <c r="BE16" s="73">
        <v>0</v>
      </c>
      <c r="BF16" s="73">
        <v>0</v>
      </c>
      <c r="BG16" s="73">
        <v>0</v>
      </c>
      <c r="BH16" s="73">
        <v>0</v>
      </c>
      <c r="BI16" s="73">
        <v>0</v>
      </c>
      <c r="BJ16" s="73">
        <v>0</v>
      </c>
      <c r="BK16" s="73">
        <v>0</v>
      </c>
      <c r="BL16" s="73">
        <v>0</v>
      </c>
      <c r="BM16" s="73">
        <v>0</v>
      </c>
      <c r="BN16" s="73">
        <v>1</v>
      </c>
      <c r="BO16" s="73">
        <v>1</v>
      </c>
      <c r="BP16" t="s">
        <v>108</v>
      </c>
      <c r="BQ16" s="59">
        <f t="shared" si="0"/>
        <v>1.118421052631579</v>
      </c>
    </row>
    <row r="17" spans="1:69" ht="17.25">
      <c r="A17">
        <v>4</v>
      </c>
      <c r="B17">
        <v>5</v>
      </c>
      <c r="C17" s="67">
        <v>20070530</v>
      </c>
      <c r="D17" s="67">
        <v>2239</v>
      </c>
      <c r="E17" s="67" t="s">
        <v>119</v>
      </c>
      <c r="F17" s="67" t="s">
        <v>136</v>
      </c>
      <c r="G17">
        <v>150</v>
      </c>
      <c r="H17">
        <v>21</v>
      </c>
      <c r="I17">
        <v>1490</v>
      </c>
      <c r="J17">
        <v>16.7</v>
      </c>
      <c r="K17" s="57"/>
      <c r="L17" s="57"/>
      <c r="M17" s="58">
        <v>2.44</v>
      </c>
      <c r="N17" s="58"/>
      <c r="O17" s="58"/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1</v>
      </c>
      <c r="X17" s="73">
        <v>3</v>
      </c>
      <c r="Y17" s="73">
        <v>16</v>
      </c>
      <c r="Z17" s="73">
        <v>0</v>
      </c>
      <c r="AA17" s="73">
        <v>2</v>
      </c>
      <c r="AB17" s="73">
        <v>7</v>
      </c>
      <c r="AC17" s="73">
        <v>0</v>
      </c>
      <c r="AD17" s="73">
        <v>0</v>
      </c>
      <c r="AE17" s="73">
        <v>0</v>
      </c>
      <c r="AF17" s="73">
        <v>0</v>
      </c>
      <c r="AG17" s="73">
        <v>0</v>
      </c>
      <c r="AH17" s="73">
        <v>0</v>
      </c>
      <c r="AI17" s="73">
        <v>0</v>
      </c>
      <c r="AJ17" s="73">
        <v>0</v>
      </c>
      <c r="AK17" s="73">
        <v>0</v>
      </c>
      <c r="AL17" s="73">
        <v>0</v>
      </c>
      <c r="AM17" s="73">
        <v>0</v>
      </c>
      <c r="AN17" s="73">
        <v>0</v>
      </c>
      <c r="AO17" s="73">
        <v>0</v>
      </c>
      <c r="AP17" s="73">
        <v>0</v>
      </c>
      <c r="AQ17" s="73">
        <v>0</v>
      </c>
      <c r="AR17" s="73">
        <v>0</v>
      </c>
      <c r="AS17" s="73">
        <v>0</v>
      </c>
      <c r="AT17" s="73">
        <v>0</v>
      </c>
      <c r="AU17" s="73">
        <v>0</v>
      </c>
      <c r="AV17" s="73">
        <v>0</v>
      </c>
      <c r="AW17" s="73">
        <v>0</v>
      </c>
      <c r="AX17" s="73">
        <v>0</v>
      </c>
      <c r="AY17" s="73">
        <v>0</v>
      </c>
      <c r="AZ17" s="73">
        <v>0</v>
      </c>
      <c r="BA17" s="73">
        <v>0</v>
      </c>
      <c r="BB17" s="73">
        <v>0</v>
      </c>
      <c r="BC17" s="73">
        <v>0</v>
      </c>
      <c r="BD17" s="73">
        <v>0</v>
      </c>
      <c r="BE17" s="73">
        <v>0</v>
      </c>
      <c r="BF17" s="73">
        <v>0</v>
      </c>
      <c r="BG17" s="73">
        <v>0</v>
      </c>
      <c r="BH17" s="73">
        <v>0</v>
      </c>
      <c r="BI17" s="73">
        <v>0</v>
      </c>
      <c r="BJ17" s="73">
        <v>0</v>
      </c>
      <c r="BK17" s="73">
        <v>0</v>
      </c>
      <c r="BL17" s="73">
        <v>0</v>
      </c>
      <c r="BM17" s="73">
        <v>0</v>
      </c>
      <c r="BN17" s="73">
        <v>0</v>
      </c>
      <c r="BO17" s="73">
        <v>1</v>
      </c>
      <c r="BQ17" s="59">
        <f t="shared" si="0"/>
        <v>0.980263157894737</v>
      </c>
    </row>
    <row r="18" spans="1:69" ht="17.25">
      <c r="A18">
        <v>5</v>
      </c>
      <c r="B18">
        <v>12</v>
      </c>
      <c r="C18" s="67">
        <v>20070531</v>
      </c>
      <c r="D18" s="67" t="s">
        <v>139</v>
      </c>
      <c r="E18" s="67" t="s">
        <v>119</v>
      </c>
      <c r="F18" s="67" t="s">
        <v>134</v>
      </c>
      <c r="G18">
        <v>150</v>
      </c>
      <c r="H18">
        <v>22</v>
      </c>
      <c r="I18">
        <v>1550</v>
      </c>
      <c r="J18">
        <v>18.1</v>
      </c>
      <c r="K18" s="57"/>
      <c r="L18" s="57"/>
      <c r="M18" s="58">
        <v>2.46</v>
      </c>
      <c r="N18" s="58"/>
      <c r="O18" s="58"/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53</v>
      </c>
      <c r="X18" s="73">
        <v>98</v>
      </c>
      <c r="Y18" s="73">
        <v>87</v>
      </c>
      <c r="Z18" s="73">
        <v>0</v>
      </c>
      <c r="AA18" s="73">
        <v>34</v>
      </c>
      <c r="AB18" s="73">
        <v>97</v>
      </c>
      <c r="AC18" s="73">
        <v>0</v>
      </c>
      <c r="AD18" s="73">
        <v>0</v>
      </c>
      <c r="AE18" s="73">
        <v>0</v>
      </c>
      <c r="AF18" s="73">
        <v>0</v>
      </c>
      <c r="AG18" s="73">
        <v>0</v>
      </c>
      <c r="AH18" s="73">
        <v>0</v>
      </c>
      <c r="AI18" s="73">
        <v>0</v>
      </c>
      <c r="AJ18" s="73">
        <v>0</v>
      </c>
      <c r="AK18" s="73">
        <v>0</v>
      </c>
      <c r="AL18" s="73">
        <v>0</v>
      </c>
      <c r="AM18" s="73">
        <v>0</v>
      </c>
      <c r="AN18" s="73">
        <v>0</v>
      </c>
      <c r="AO18" s="73">
        <v>0</v>
      </c>
      <c r="AP18" s="73">
        <v>0</v>
      </c>
      <c r="AQ18" s="73">
        <v>0</v>
      </c>
      <c r="AR18" s="73">
        <v>0</v>
      </c>
      <c r="AS18" s="73">
        <v>1</v>
      </c>
      <c r="AT18" s="73">
        <v>6</v>
      </c>
      <c r="AU18" s="73">
        <v>5</v>
      </c>
      <c r="AV18" s="73">
        <v>11</v>
      </c>
      <c r="AW18" s="73">
        <v>5</v>
      </c>
      <c r="AX18" s="73">
        <v>0</v>
      </c>
      <c r="AY18" s="73">
        <v>1</v>
      </c>
      <c r="AZ18" s="73">
        <v>0</v>
      </c>
      <c r="BA18" s="73">
        <v>0</v>
      </c>
      <c r="BB18" s="73">
        <v>0</v>
      </c>
      <c r="BC18" s="73">
        <v>0</v>
      </c>
      <c r="BD18" s="73">
        <v>0</v>
      </c>
      <c r="BE18" s="73">
        <v>0</v>
      </c>
      <c r="BF18" s="73">
        <v>0</v>
      </c>
      <c r="BG18" s="73">
        <v>0</v>
      </c>
      <c r="BH18" s="73">
        <v>0</v>
      </c>
      <c r="BI18" s="73">
        <v>0</v>
      </c>
      <c r="BJ18" s="73">
        <v>0</v>
      </c>
      <c r="BK18" s="73">
        <v>0</v>
      </c>
      <c r="BL18" s="73">
        <v>0</v>
      </c>
      <c r="BM18" s="73">
        <v>0</v>
      </c>
      <c r="BN18" s="73">
        <v>0</v>
      </c>
      <c r="BO18" s="73">
        <v>1</v>
      </c>
      <c r="BP18" t="s">
        <v>109</v>
      </c>
      <c r="BQ18" s="59">
        <f t="shared" si="0"/>
        <v>1.0197368421052633</v>
      </c>
    </row>
    <row r="19" spans="1:69" ht="17.25">
      <c r="A19">
        <v>6</v>
      </c>
      <c r="B19">
        <v>6</v>
      </c>
      <c r="C19" s="67">
        <v>20070531</v>
      </c>
      <c r="D19" s="67" t="s">
        <v>140</v>
      </c>
      <c r="E19" s="67" t="s">
        <v>119</v>
      </c>
      <c r="F19" s="67">
        <v>132.38</v>
      </c>
      <c r="G19">
        <v>150</v>
      </c>
      <c r="H19">
        <v>18</v>
      </c>
      <c r="I19">
        <v>2060</v>
      </c>
      <c r="J19">
        <v>18.3</v>
      </c>
      <c r="K19" s="57"/>
      <c r="L19" s="57"/>
      <c r="M19" s="58">
        <v>3.42</v>
      </c>
      <c r="N19" s="58"/>
      <c r="O19" s="58"/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175</v>
      </c>
      <c r="X19" s="73">
        <v>43</v>
      </c>
      <c r="Y19" s="73">
        <v>59</v>
      </c>
      <c r="Z19" s="73">
        <v>1</v>
      </c>
      <c r="AA19" s="73">
        <v>52</v>
      </c>
      <c r="AB19" s="73">
        <v>542</v>
      </c>
      <c r="AC19" s="73">
        <v>0</v>
      </c>
      <c r="AD19" s="73">
        <v>0</v>
      </c>
      <c r="AE19" s="73">
        <v>0</v>
      </c>
      <c r="AF19" s="73">
        <v>0</v>
      </c>
      <c r="AG19" s="73">
        <v>0</v>
      </c>
      <c r="AH19" s="73">
        <v>0</v>
      </c>
      <c r="AI19" s="73">
        <v>0</v>
      </c>
      <c r="AJ19" s="73">
        <v>0</v>
      </c>
      <c r="AK19" s="73">
        <v>0</v>
      </c>
      <c r="AL19" s="73">
        <v>0</v>
      </c>
      <c r="AM19" s="73">
        <v>0</v>
      </c>
      <c r="AN19" s="73">
        <v>0</v>
      </c>
      <c r="AO19" s="73">
        <v>0</v>
      </c>
      <c r="AP19" s="73">
        <v>0</v>
      </c>
      <c r="AQ19" s="73">
        <v>0</v>
      </c>
      <c r="AR19" s="73">
        <v>0</v>
      </c>
      <c r="AS19" s="73">
        <v>1</v>
      </c>
      <c r="AT19" s="73">
        <v>0</v>
      </c>
      <c r="AU19" s="73">
        <v>6</v>
      </c>
      <c r="AV19" s="73">
        <v>62</v>
      </c>
      <c r="AW19" s="73">
        <v>17</v>
      </c>
      <c r="AX19" s="73">
        <v>0</v>
      </c>
      <c r="AY19" s="73">
        <v>17</v>
      </c>
      <c r="AZ19" s="73">
        <v>0</v>
      </c>
      <c r="BA19" s="73">
        <v>0</v>
      </c>
      <c r="BB19" s="73">
        <v>0</v>
      </c>
      <c r="BC19" s="73">
        <v>0</v>
      </c>
      <c r="BD19" s="73">
        <v>0</v>
      </c>
      <c r="BE19" s="73">
        <v>0</v>
      </c>
      <c r="BF19" s="73">
        <v>0</v>
      </c>
      <c r="BG19" s="73">
        <v>0</v>
      </c>
      <c r="BH19" s="73">
        <v>0</v>
      </c>
      <c r="BI19" s="73">
        <v>0</v>
      </c>
      <c r="BJ19" s="73">
        <v>0</v>
      </c>
      <c r="BK19" s="73">
        <v>0</v>
      </c>
      <c r="BL19" s="73">
        <v>0</v>
      </c>
      <c r="BM19" s="73">
        <v>0</v>
      </c>
      <c r="BN19" s="73">
        <f>6*32</f>
        <v>192</v>
      </c>
      <c r="BO19" s="73">
        <v>32</v>
      </c>
      <c r="BQ19" s="59">
        <f t="shared" si="0"/>
        <v>1.3552631578947367</v>
      </c>
    </row>
    <row r="20" spans="1:69" ht="17.25">
      <c r="A20">
        <v>7</v>
      </c>
      <c r="B20" s="67" t="s">
        <v>94</v>
      </c>
      <c r="C20" s="67">
        <v>20070531</v>
      </c>
      <c r="D20" s="67" t="s">
        <v>141</v>
      </c>
      <c r="E20" s="67" t="s">
        <v>118</v>
      </c>
      <c r="F20" s="67">
        <v>132.37</v>
      </c>
      <c r="G20">
        <v>150</v>
      </c>
      <c r="H20">
        <v>22</v>
      </c>
      <c r="I20">
        <v>1580</v>
      </c>
      <c r="J20">
        <v>18.4</v>
      </c>
      <c r="K20" s="57"/>
      <c r="L20" s="57"/>
      <c r="M20" s="58">
        <v>1.92</v>
      </c>
      <c r="N20" s="58"/>
      <c r="O20" s="58"/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33</v>
      </c>
      <c r="X20" s="73">
        <v>31</v>
      </c>
      <c r="Y20" s="73">
        <v>7</v>
      </c>
      <c r="Z20" s="73">
        <v>0</v>
      </c>
      <c r="AA20" s="73">
        <v>6</v>
      </c>
      <c r="AB20" s="73">
        <v>370</v>
      </c>
      <c r="AC20" s="73">
        <v>0</v>
      </c>
      <c r="AD20" s="73">
        <v>0</v>
      </c>
      <c r="AE20" s="73">
        <v>0</v>
      </c>
      <c r="AF20" s="73">
        <v>0</v>
      </c>
      <c r="AG20" s="73">
        <v>0</v>
      </c>
      <c r="AH20" s="73">
        <v>0</v>
      </c>
      <c r="AI20" s="73">
        <v>0</v>
      </c>
      <c r="AJ20" s="73">
        <v>0</v>
      </c>
      <c r="AK20" s="73">
        <v>0</v>
      </c>
      <c r="AL20" s="73">
        <v>0</v>
      </c>
      <c r="AM20" s="73">
        <v>0</v>
      </c>
      <c r="AN20" s="73">
        <v>0</v>
      </c>
      <c r="AO20" s="73">
        <v>0</v>
      </c>
      <c r="AP20" s="73">
        <v>0</v>
      </c>
      <c r="AQ20" s="73">
        <v>0</v>
      </c>
      <c r="AR20" s="73">
        <v>0</v>
      </c>
      <c r="AS20" s="73">
        <v>0</v>
      </c>
      <c r="AT20" s="73">
        <v>2</v>
      </c>
      <c r="AU20" s="73">
        <v>2</v>
      </c>
      <c r="AV20" s="73">
        <v>14</v>
      </c>
      <c r="AW20" s="73">
        <v>4</v>
      </c>
      <c r="AX20" s="73">
        <v>0</v>
      </c>
      <c r="AY20" s="73">
        <v>10</v>
      </c>
      <c r="AZ20" s="73">
        <v>0</v>
      </c>
      <c r="BA20" s="73">
        <v>0</v>
      </c>
      <c r="BB20" s="73">
        <v>0</v>
      </c>
      <c r="BC20" s="73">
        <v>0</v>
      </c>
      <c r="BD20" s="73">
        <v>0</v>
      </c>
      <c r="BE20" s="73">
        <v>0</v>
      </c>
      <c r="BF20" s="73">
        <v>0</v>
      </c>
      <c r="BG20" s="73">
        <v>0</v>
      </c>
      <c r="BH20" s="73">
        <v>0</v>
      </c>
      <c r="BI20" s="73">
        <v>0</v>
      </c>
      <c r="BJ20" s="73">
        <v>0</v>
      </c>
      <c r="BK20" s="73">
        <v>0</v>
      </c>
      <c r="BL20" s="73">
        <v>1</v>
      </c>
      <c r="BM20" s="73">
        <v>0</v>
      </c>
      <c r="BN20" s="73">
        <f>8*32</f>
        <v>256</v>
      </c>
      <c r="BO20" s="73">
        <v>32</v>
      </c>
      <c r="BQ20" s="59">
        <f t="shared" si="0"/>
        <v>1.0394736842105263</v>
      </c>
    </row>
    <row r="21" spans="1:69" ht="17.25">
      <c r="A21">
        <v>8</v>
      </c>
      <c r="B21" s="67" t="s">
        <v>103</v>
      </c>
      <c r="C21" s="67">
        <v>20070531</v>
      </c>
      <c r="D21" s="67" t="s">
        <v>142</v>
      </c>
      <c r="E21" s="67">
        <v>35.45</v>
      </c>
      <c r="F21" s="67">
        <v>132.38</v>
      </c>
      <c r="G21">
        <v>150</v>
      </c>
      <c r="H21">
        <v>20</v>
      </c>
      <c r="I21">
        <v>1510</v>
      </c>
      <c r="J21">
        <v>18.4</v>
      </c>
      <c r="K21" s="57"/>
      <c r="L21" s="57"/>
      <c r="M21" s="58">
        <v>2.28</v>
      </c>
      <c r="N21" s="58"/>
      <c r="O21" s="58"/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261</v>
      </c>
      <c r="X21" s="73">
        <v>61</v>
      </c>
      <c r="Y21" s="73">
        <v>3</v>
      </c>
      <c r="Z21" s="73">
        <v>0</v>
      </c>
      <c r="AA21" s="73">
        <v>3</v>
      </c>
      <c r="AB21" s="73">
        <v>386</v>
      </c>
      <c r="AC21" s="73">
        <v>0</v>
      </c>
      <c r="AD21" s="73">
        <v>0</v>
      </c>
      <c r="AE21" s="73">
        <v>0</v>
      </c>
      <c r="AF21" s="73">
        <v>0</v>
      </c>
      <c r="AG21" s="73">
        <v>0</v>
      </c>
      <c r="AH21" s="73">
        <v>0</v>
      </c>
      <c r="AI21" s="73">
        <v>0</v>
      </c>
      <c r="AJ21" s="73">
        <v>0</v>
      </c>
      <c r="AK21" s="73">
        <v>0</v>
      </c>
      <c r="AL21" s="73">
        <v>0</v>
      </c>
      <c r="AM21" s="73">
        <v>0</v>
      </c>
      <c r="AN21" s="73">
        <v>0</v>
      </c>
      <c r="AO21" s="73">
        <v>0</v>
      </c>
      <c r="AP21" s="73">
        <v>0</v>
      </c>
      <c r="AQ21" s="73">
        <v>0</v>
      </c>
      <c r="AR21" s="73">
        <v>1</v>
      </c>
      <c r="AS21" s="73">
        <v>1</v>
      </c>
      <c r="AT21" s="73">
        <v>1</v>
      </c>
      <c r="AU21" s="73">
        <v>3</v>
      </c>
      <c r="AV21" s="73">
        <v>14</v>
      </c>
      <c r="AW21" s="73">
        <v>4</v>
      </c>
      <c r="AX21" s="73">
        <v>0</v>
      </c>
      <c r="AY21" s="73">
        <v>18</v>
      </c>
      <c r="AZ21" s="73">
        <v>0</v>
      </c>
      <c r="BA21" s="73">
        <v>0</v>
      </c>
      <c r="BB21" s="73">
        <v>0</v>
      </c>
      <c r="BC21" s="73">
        <v>0</v>
      </c>
      <c r="BD21" s="73">
        <v>0</v>
      </c>
      <c r="BE21" s="73">
        <v>0</v>
      </c>
      <c r="BF21" s="73">
        <v>0</v>
      </c>
      <c r="BG21" s="73">
        <v>0</v>
      </c>
      <c r="BH21" s="73">
        <v>0</v>
      </c>
      <c r="BI21" s="73">
        <v>0</v>
      </c>
      <c r="BJ21" s="73">
        <v>1</v>
      </c>
      <c r="BK21" s="73">
        <v>0</v>
      </c>
      <c r="BL21" s="73">
        <v>1</v>
      </c>
      <c r="BM21" s="73">
        <v>0</v>
      </c>
      <c r="BN21" s="73">
        <f>12*16</f>
        <v>192</v>
      </c>
      <c r="BO21" s="73">
        <v>16</v>
      </c>
      <c r="BQ21" s="59">
        <f t="shared" si="0"/>
        <v>0.993421052631579</v>
      </c>
    </row>
    <row r="22" spans="1:69" ht="17.25">
      <c r="A22">
        <v>9</v>
      </c>
      <c r="B22">
        <v>7</v>
      </c>
      <c r="C22" s="67">
        <v>20070531</v>
      </c>
      <c r="D22" s="67" t="s">
        <v>143</v>
      </c>
      <c r="E22" s="67" t="s">
        <v>116</v>
      </c>
      <c r="F22" s="67">
        <v>132.38</v>
      </c>
      <c r="G22">
        <v>150</v>
      </c>
      <c r="H22">
        <v>30</v>
      </c>
      <c r="I22">
        <v>1710</v>
      </c>
      <c r="J22">
        <v>18.9</v>
      </c>
      <c r="K22" s="57"/>
      <c r="L22" s="57"/>
      <c r="M22" s="58">
        <v>7.16</v>
      </c>
      <c r="N22" s="58"/>
      <c r="O22" s="58"/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1</v>
      </c>
      <c r="W22" s="73">
        <v>0</v>
      </c>
      <c r="X22" s="73">
        <v>7</v>
      </c>
      <c r="Y22" s="73">
        <v>1</v>
      </c>
      <c r="Z22" s="73">
        <v>0</v>
      </c>
      <c r="AA22" s="73">
        <v>42</v>
      </c>
      <c r="AB22" s="73">
        <v>995</v>
      </c>
      <c r="AC22" s="73">
        <v>0</v>
      </c>
      <c r="AD22" s="73">
        <v>0</v>
      </c>
      <c r="AE22" s="73">
        <v>1</v>
      </c>
      <c r="AF22" s="73">
        <v>0</v>
      </c>
      <c r="AG22" s="73">
        <v>0</v>
      </c>
      <c r="AH22" s="73">
        <v>0</v>
      </c>
      <c r="AI22" s="73">
        <v>0</v>
      </c>
      <c r="AJ22" s="73">
        <v>4</v>
      </c>
      <c r="AK22" s="73">
        <v>0</v>
      </c>
      <c r="AL22" s="73">
        <v>0</v>
      </c>
      <c r="AM22" s="73">
        <v>0</v>
      </c>
      <c r="AN22" s="73">
        <v>0</v>
      </c>
      <c r="AO22" s="73">
        <v>1</v>
      </c>
      <c r="AP22" s="73">
        <v>0</v>
      </c>
      <c r="AQ22" s="73">
        <v>0</v>
      </c>
      <c r="AR22" s="73">
        <v>0</v>
      </c>
      <c r="AS22" s="73">
        <v>2</v>
      </c>
      <c r="AT22" s="73">
        <v>2</v>
      </c>
      <c r="AU22" s="73">
        <v>10</v>
      </c>
      <c r="AV22" s="73">
        <v>17</v>
      </c>
      <c r="AW22" s="73">
        <v>0</v>
      </c>
      <c r="AX22" s="73">
        <v>1</v>
      </c>
      <c r="AY22" s="73">
        <v>7</v>
      </c>
      <c r="AZ22" s="73">
        <v>0</v>
      </c>
      <c r="BA22" s="73">
        <v>0</v>
      </c>
      <c r="BB22" s="73">
        <v>0</v>
      </c>
      <c r="BC22" s="73">
        <v>0</v>
      </c>
      <c r="BD22" s="73">
        <v>0</v>
      </c>
      <c r="BE22" s="73">
        <v>1</v>
      </c>
      <c r="BF22" s="73">
        <v>0</v>
      </c>
      <c r="BG22" s="73">
        <v>0</v>
      </c>
      <c r="BH22" s="73">
        <v>0</v>
      </c>
      <c r="BI22" s="73">
        <v>0</v>
      </c>
      <c r="BJ22" s="73">
        <v>0</v>
      </c>
      <c r="BK22" s="73">
        <v>0</v>
      </c>
      <c r="BL22" s="73">
        <v>4</v>
      </c>
      <c r="BM22" s="73">
        <v>0</v>
      </c>
      <c r="BN22" s="73">
        <f>10*8</f>
        <v>80</v>
      </c>
      <c r="BO22" s="73">
        <v>8</v>
      </c>
      <c r="BQ22" s="59">
        <f t="shared" si="0"/>
        <v>1.125</v>
      </c>
    </row>
    <row r="23" spans="1:69" ht="17.25">
      <c r="A23">
        <v>10</v>
      </c>
      <c r="B23" s="67" t="s">
        <v>97</v>
      </c>
      <c r="C23" s="67">
        <v>20070531</v>
      </c>
      <c r="D23" s="67" t="s">
        <v>144</v>
      </c>
      <c r="E23" s="67">
        <v>35.08</v>
      </c>
      <c r="F23" s="67" t="s">
        <v>134</v>
      </c>
      <c r="G23">
        <v>66</v>
      </c>
      <c r="H23">
        <v>16</v>
      </c>
      <c r="I23">
        <v>885</v>
      </c>
      <c r="J23">
        <v>19.3</v>
      </c>
      <c r="K23" s="57"/>
      <c r="L23" s="57"/>
      <c r="M23" s="58">
        <v>1.03</v>
      </c>
      <c r="N23" s="58"/>
      <c r="O23" s="58"/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0</v>
      </c>
      <c r="Z23" s="73">
        <v>0</v>
      </c>
      <c r="AA23" s="73">
        <v>0</v>
      </c>
      <c r="AB23" s="73">
        <v>4</v>
      </c>
      <c r="AC23" s="73">
        <v>0</v>
      </c>
      <c r="AD23" s="73">
        <v>0</v>
      </c>
      <c r="AE23" s="73">
        <v>0</v>
      </c>
      <c r="AF23" s="73">
        <v>0</v>
      </c>
      <c r="AG23" s="73">
        <v>0</v>
      </c>
      <c r="AH23" s="73">
        <v>0</v>
      </c>
      <c r="AI23" s="73">
        <v>0</v>
      </c>
      <c r="AJ23" s="73">
        <v>0</v>
      </c>
      <c r="AK23" s="73">
        <v>0</v>
      </c>
      <c r="AL23" s="73">
        <v>0</v>
      </c>
      <c r="AM23" s="73">
        <v>0</v>
      </c>
      <c r="AN23" s="73">
        <v>0</v>
      </c>
      <c r="AO23" s="73">
        <v>0</v>
      </c>
      <c r="AP23" s="73">
        <v>0</v>
      </c>
      <c r="AQ23" s="73">
        <v>0</v>
      </c>
      <c r="AR23" s="73">
        <v>0</v>
      </c>
      <c r="AS23" s="73">
        <v>1</v>
      </c>
      <c r="AT23" s="73">
        <v>0</v>
      </c>
      <c r="AU23" s="73">
        <v>0</v>
      </c>
      <c r="AV23" s="73">
        <v>0</v>
      </c>
      <c r="AW23" s="73">
        <v>0</v>
      </c>
      <c r="AX23" s="73">
        <v>0</v>
      </c>
      <c r="AY23" s="73">
        <v>1</v>
      </c>
      <c r="AZ23" s="73">
        <v>0</v>
      </c>
      <c r="BA23" s="73">
        <v>0</v>
      </c>
      <c r="BB23" s="73">
        <v>0</v>
      </c>
      <c r="BC23" s="73">
        <v>0</v>
      </c>
      <c r="BD23" s="73">
        <v>0</v>
      </c>
      <c r="BE23" s="73">
        <v>0</v>
      </c>
      <c r="BF23" s="73">
        <v>0</v>
      </c>
      <c r="BG23" s="73">
        <v>0</v>
      </c>
      <c r="BH23" s="73">
        <v>0</v>
      </c>
      <c r="BI23" s="73">
        <v>0</v>
      </c>
      <c r="BJ23" s="73">
        <v>29</v>
      </c>
      <c r="BK23" s="73">
        <v>0</v>
      </c>
      <c r="BL23" s="73">
        <v>2</v>
      </c>
      <c r="BM23" s="73">
        <v>1</v>
      </c>
      <c r="BN23" s="73">
        <v>10</v>
      </c>
      <c r="BO23" s="73">
        <v>1</v>
      </c>
      <c r="BQ23" s="59">
        <f t="shared" si="0"/>
        <v>1.3232655502392345</v>
      </c>
    </row>
    <row r="24" spans="1:69" ht="17.25">
      <c r="A24">
        <v>11</v>
      </c>
      <c r="B24" s="67" t="s">
        <v>96</v>
      </c>
      <c r="C24" s="67">
        <v>20070531</v>
      </c>
      <c r="D24" s="67" t="s">
        <v>145</v>
      </c>
      <c r="E24" s="67">
        <v>35.11</v>
      </c>
      <c r="F24" s="67" t="s">
        <v>134</v>
      </c>
      <c r="G24">
        <v>98</v>
      </c>
      <c r="H24">
        <v>8</v>
      </c>
      <c r="I24">
        <v>1070</v>
      </c>
      <c r="J24">
        <v>19.4</v>
      </c>
      <c r="K24" s="57"/>
      <c r="L24" s="57"/>
      <c r="M24" s="58">
        <v>2.78</v>
      </c>
      <c r="N24" s="58"/>
      <c r="O24" s="58"/>
      <c r="P24" s="73">
        <v>0</v>
      </c>
      <c r="Q24" s="73">
        <v>0</v>
      </c>
      <c r="R24" s="73">
        <v>0</v>
      </c>
      <c r="S24" s="73">
        <v>0</v>
      </c>
      <c r="T24" s="73">
        <v>0</v>
      </c>
      <c r="U24" s="73">
        <v>0</v>
      </c>
      <c r="V24" s="73">
        <v>0</v>
      </c>
      <c r="W24" s="73">
        <v>0</v>
      </c>
      <c r="X24" s="73">
        <v>0</v>
      </c>
      <c r="Y24" s="73">
        <v>0</v>
      </c>
      <c r="Z24" s="73">
        <v>0</v>
      </c>
      <c r="AA24" s="73">
        <v>0</v>
      </c>
      <c r="AB24" s="73">
        <v>7</v>
      </c>
      <c r="AC24" s="73">
        <v>0</v>
      </c>
      <c r="AD24" s="73">
        <v>0</v>
      </c>
      <c r="AE24" s="73">
        <v>0</v>
      </c>
      <c r="AF24" s="73">
        <v>0</v>
      </c>
      <c r="AG24" s="73">
        <v>0</v>
      </c>
      <c r="AH24" s="73">
        <v>0</v>
      </c>
      <c r="AI24" s="73">
        <v>0</v>
      </c>
      <c r="AJ24" s="73">
        <v>0</v>
      </c>
      <c r="AK24" s="73">
        <v>0</v>
      </c>
      <c r="AL24" s="73">
        <v>0</v>
      </c>
      <c r="AM24" s="73">
        <v>0</v>
      </c>
      <c r="AN24" s="73">
        <v>0</v>
      </c>
      <c r="AO24" s="73">
        <v>0</v>
      </c>
      <c r="AP24" s="73">
        <v>0</v>
      </c>
      <c r="AQ24" s="73">
        <v>0</v>
      </c>
      <c r="AR24" s="73">
        <v>1</v>
      </c>
      <c r="AS24" s="73">
        <v>0</v>
      </c>
      <c r="AT24" s="73">
        <v>0</v>
      </c>
      <c r="AU24" s="73">
        <v>0</v>
      </c>
      <c r="AV24" s="73">
        <v>0</v>
      </c>
      <c r="AW24" s="73">
        <v>0</v>
      </c>
      <c r="AX24" s="73">
        <v>0</v>
      </c>
      <c r="AY24" s="73">
        <v>0</v>
      </c>
      <c r="AZ24" s="73">
        <v>0</v>
      </c>
      <c r="BA24" s="73">
        <v>0</v>
      </c>
      <c r="BB24" s="73">
        <v>0</v>
      </c>
      <c r="BC24" s="73">
        <v>0</v>
      </c>
      <c r="BD24" s="73">
        <v>0</v>
      </c>
      <c r="BE24" s="73">
        <v>0</v>
      </c>
      <c r="BF24" s="73">
        <v>0</v>
      </c>
      <c r="BG24" s="73">
        <v>0</v>
      </c>
      <c r="BH24" s="73">
        <v>0</v>
      </c>
      <c r="BI24" s="73">
        <v>0</v>
      </c>
      <c r="BJ24" s="73">
        <v>13</v>
      </c>
      <c r="BK24" s="73">
        <v>4</v>
      </c>
      <c r="BL24" s="73">
        <v>5</v>
      </c>
      <c r="BM24" s="73">
        <v>0</v>
      </c>
      <c r="BN24" s="73">
        <f>12*4</f>
        <v>48</v>
      </c>
      <c r="BO24" s="73">
        <v>4</v>
      </c>
      <c r="BQ24" s="59">
        <f t="shared" si="0"/>
        <v>1.0774704618689583</v>
      </c>
    </row>
    <row r="25" spans="1:69" ht="17.25">
      <c r="A25">
        <v>12</v>
      </c>
      <c r="B25" s="67" t="s">
        <v>98</v>
      </c>
      <c r="C25" s="67">
        <v>20070531</v>
      </c>
      <c r="D25" s="67" t="s">
        <v>146</v>
      </c>
      <c r="E25" s="67">
        <v>35.15</v>
      </c>
      <c r="F25" s="67" t="s">
        <v>134</v>
      </c>
      <c r="G25">
        <v>127</v>
      </c>
      <c r="H25">
        <v>12</v>
      </c>
      <c r="I25">
        <v>1400</v>
      </c>
      <c r="J25">
        <v>18.4</v>
      </c>
      <c r="K25" s="57"/>
      <c r="L25" s="57"/>
      <c r="M25" s="58">
        <v>6.59</v>
      </c>
      <c r="N25" s="58"/>
      <c r="O25" s="58"/>
      <c r="P25" s="73">
        <v>0</v>
      </c>
      <c r="Q25" s="73">
        <v>0</v>
      </c>
      <c r="R25" s="73">
        <v>0</v>
      </c>
      <c r="S25" s="73">
        <v>0</v>
      </c>
      <c r="T25" s="73">
        <v>0</v>
      </c>
      <c r="U25" s="73">
        <v>0</v>
      </c>
      <c r="V25" s="73">
        <v>0</v>
      </c>
      <c r="W25" s="73">
        <v>1</v>
      </c>
      <c r="X25" s="73">
        <v>32</v>
      </c>
      <c r="Y25" s="73">
        <v>11</v>
      </c>
      <c r="Z25" s="73">
        <v>0</v>
      </c>
      <c r="AA25" s="73">
        <v>105</v>
      </c>
      <c r="AB25" s="73">
        <v>231</v>
      </c>
      <c r="AC25" s="73">
        <v>0</v>
      </c>
      <c r="AD25" s="73">
        <v>0</v>
      </c>
      <c r="AE25" s="73">
        <v>2</v>
      </c>
      <c r="AF25" s="73">
        <v>0</v>
      </c>
      <c r="AG25" s="73">
        <v>0</v>
      </c>
      <c r="AH25" s="73">
        <v>0</v>
      </c>
      <c r="AI25" s="73">
        <v>1</v>
      </c>
      <c r="AJ25" s="73">
        <v>0</v>
      </c>
      <c r="AK25" s="73">
        <v>0</v>
      </c>
      <c r="AL25" s="73">
        <v>0</v>
      </c>
      <c r="AM25" s="73">
        <v>0</v>
      </c>
      <c r="AN25" s="73">
        <v>0</v>
      </c>
      <c r="AO25" s="73">
        <v>0</v>
      </c>
      <c r="AP25" s="73">
        <v>0</v>
      </c>
      <c r="AQ25" s="73">
        <v>0</v>
      </c>
      <c r="AR25" s="73">
        <v>1</v>
      </c>
      <c r="AS25" s="73">
        <v>0</v>
      </c>
      <c r="AT25" s="73">
        <v>10</v>
      </c>
      <c r="AU25" s="73">
        <v>10</v>
      </c>
      <c r="AV25" s="73">
        <v>14</v>
      </c>
      <c r="AW25" s="73">
        <v>0</v>
      </c>
      <c r="AX25" s="73">
        <v>0</v>
      </c>
      <c r="AY25" s="73">
        <v>0</v>
      </c>
      <c r="AZ25" s="73">
        <v>0</v>
      </c>
      <c r="BA25" s="73">
        <v>0</v>
      </c>
      <c r="BB25" s="73">
        <v>0</v>
      </c>
      <c r="BC25" s="73">
        <v>0</v>
      </c>
      <c r="BD25" s="73">
        <v>0</v>
      </c>
      <c r="BE25" s="73">
        <v>1</v>
      </c>
      <c r="BF25" s="73">
        <v>0</v>
      </c>
      <c r="BG25" s="73">
        <v>0</v>
      </c>
      <c r="BH25" s="73">
        <v>0</v>
      </c>
      <c r="BI25" s="73">
        <v>0</v>
      </c>
      <c r="BJ25" s="73">
        <v>5</v>
      </c>
      <c r="BK25" s="73">
        <v>3</v>
      </c>
      <c r="BL25" s="73">
        <v>4</v>
      </c>
      <c r="BM25" s="73">
        <v>0</v>
      </c>
      <c r="BN25" s="73">
        <v>0</v>
      </c>
      <c r="BO25" s="73">
        <v>1</v>
      </c>
      <c r="BQ25" s="59">
        <f t="shared" si="0"/>
        <v>1.0878574388727724</v>
      </c>
    </row>
    <row r="26" spans="1:69" ht="17.25">
      <c r="A26">
        <v>13</v>
      </c>
      <c r="B26">
        <v>9</v>
      </c>
      <c r="C26" s="67">
        <v>20070531</v>
      </c>
      <c r="D26" s="67" t="s">
        <v>147</v>
      </c>
      <c r="E26" s="67" t="s">
        <v>115</v>
      </c>
      <c r="F26" s="67" t="s">
        <v>134</v>
      </c>
      <c r="G26">
        <v>144</v>
      </c>
      <c r="H26">
        <v>29</v>
      </c>
      <c r="I26">
        <v>1550</v>
      </c>
      <c r="J26">
        <v>19.1</v>
      </c>
      <c r="K26" s="57"/>
      <c r="L26" s="57"/>
      <c r="M26" s="58">
        <v>2.54</v>
      </c>
      <c r="N26" s="58"/>
      <c r="O26" s="58"/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3">
        <v>0</v>
      </c>
      <c r="W26" s="73">
        <v>1</v>
      </c>
      <c r="X26" s="73">
        <v>30</v>
      </c>
      <c r="Y26" s="73">
        <v>38</v>
      </c>
      <c r="Z26" s="73">
        <v>2</v>
      </c>
      <c r="AA26" s="73">
        <v>605</v>
      </c>
      <c r="AB26" s="73">
        <v>373</v>
      </c>
      <c r="AC26" s="73">
        <v>0</v>
      </c>
      <c r="AD26" s="73">
        <v>0</v>
      </c>
      <c r="AE26" s="73">
        <v>0</v>
      </c>
      <c r="AF26" s="73">
        <v>0</v>
      </c>
      <c r="AG26" s="73">
        <v>0</v>
      </c>
      <c r="AH26" s="73">
        <v>0</v>
      </c>
      <c r="AI26" s="73">
        <v>0</v>
      </c>
      <c r="AJ26" s="73">
        <v>0</v>
      </c>
      <c r="AK26" s="73">
        <v>0</v>
      </c>
      <c r="AL26" s="73">
        <v>0</v>
      </c>
      <c r="AM26" s="73">
        <v>0</v>
      </c>
      <c r="AN26" s="73">
        <v>0</v>
      </c>
      <c r="AO26" s="73">
        <v>0</v>
      </c>
      <c r="AP26" s="73">
        <v>0</v>
      </c>
      <c r="AQ26" s="73">
        <v>0</v>
      </c>
      <c r="AR26" s="73">
        <v>1</v>
      </c>
      <c r="AS26" s="73">
        <v>1</v>
      </c>
      <c r="AT26" s="73">
        <v>28</v>
      </c>
      <c r="AU26" s="73">
        <v>161</v>
      </c>
      <c r="AV26" s="73">
        <v>83</v>
      </c>
      <c r="AW26" s="73">
        <v>0</v>
      </c>
      <c r="AX26" s="73">
        <v>0</v>
      </c>
      <c r="AY26" s="73">
        <v>1</v>
      </c>
      <c r="AZ26" s="73">
        <v>0</v>
      </c>
      <c r="BA26" s="73">
        <v>0</v>
      </c>
      <c r="BB26" s="73">
        <v>0</v>
      </c>
      <c r="BC26" s="73">
        <v>0</v>
      </c>
      <c r="BD26" s="73">
        <v>0</v>
      </c>
      <c r="BE26" s="73">
        <v>0</v>
      </c>
      <c r="BF26" s="73">
        <v>0</v>
      </c>
      <c r="BG26" s="73">
        <v>0</v>
      </c>
      <c r="BH26" s="73">
        <v>0</v>
      </c>
      <c r="BI26" s="73">
        <v>0</v>
      </c>
      <c r="BJ26" s="73">
        <v>2</v>
      </c>
      <c r="BK26" s="73">
        <v>0</v>
      </c>
      <c r="BL26" s="73">
        <v>3</v>
      </c>
      <c r="BM26" s="73">
        <v>0</v>
      </c>
      <c r="BN26" s="73">
        <f>10*2</f>
        <v>20</v>
      </c>
      <c r="BO26" s="73">
        <v>2</v>
      </c>
      <c r="BQ26" s="59">
        <f t="shared" si="0"/>
        <v>1.0622258771929824</v>
      </c>
    </row>
    <row r="27" spans="1:69" ht="17.25">
      <c r="A27">
        <v>14</v>
      </c>
      <c r="B27">
        <v>10</v>
      </c>
      <c r="C27" s="67">
        <v>20070531</v>
      </c>
      <c r="D27" s="67" t="s">
        <v>148</v>
      </c>
      <c r="E27" s="67" t="s">
        <v>114</v>
      </c>
      <c r="F27" s="67" t="s">
        <v>134</v>
      </c>
      <c r="G27">
        <v>150</v>
      </c>
      <c r="H27">
        <v>37</v>
      </c>
      <c r="I27">
        <v>1790</v>
      </c>
      <c r="J27">
        <v>19.2</v>
      </c>
      <c r="K27" s="57"/>
      <c r="L27" s="57"/>
      <c r="M27" s="58">
        <v>4.36</v>
      </c>
      <c r="N27" s="58"/>
      <c r="O27" s="58"/>
      <c r="P27" s="73">
        <v>0</v>
      </c>
      <c r="Q27" s="73">
        <v>0</v>
      </c>
      <c r="R27" s="73">
        <v>0</v>
      </c>
      <c r="S27" s="73">
        <v>0</v>
      </c>
      <c r="T27" s="73">
        <v>0</v>
      </c>
      <c r="U27" s="73">
        <v>0</v>
      </c>
      <c r="V27" s="73">
        <v>0</v>
      </c>
      <c r="W27" s="73">
        <v>0</v>
      </c>
      <c r="X27" s="73">
        <v>1</v>
      </c>
      <c r="Y27" s="73">
        <v>2</v>
      </c>
      <c r="Z27" s="73">
        <v>0</v>
      </c>
      <c r="AA27" s="73">
        <v>12</v>
      </c>
      <c r="AB27" s="73">
        <v>164</v>
      </c>
      <c r="AC27" s="73">
        <v>0</v>
      </c>
      <c r="AD27" s="73">
        <v>0</v>
      </c>
      <c r="AE27" s="73">
        <v>0</v>
      </c>
      <c r="AF27" s="73">
        <v>0</v>
      </c>
      <c r="AG27" s="73">
        <v>0</v>
      </c>
      <c r="AH27" s="73">
        <v>0</v>
      </c>
      <c r="AI27" s="73">
        <v>1</v>
      </c>
      <c r="AJ27" s="73">
        <v>0</v>
      </c>
      <c r="AK27" s="73">
        <v>0</v>
      </c>
      <c r="AL27" s="73">
        <v>0</v>
      </c>
      <c r="AM27" s="73">
        <v>0</v>
      </c>
      <c r="AN27" s="73">
        <v>0</v>
      </c>
      <c r="AO27" s="73">
        <v>0</v>
      </c>
      <c r="AP27" s="73">
        <v>0</v>
      </c>
      <c r="AQ27" s="73">
        <v>0</v>
      </c>
      <c r="AR27" s="73">
        <v>0</v>
      </c>
      <c r="AS27" s="73">
        <v>0</v>
      </c>
      <c r="AT27" s="73">
        <v>30</v>
      </c>
      <c r="AU27" s="73">
        <v>40</v>
      </c>
      <c r="AV27" s="73">
        <v>45</v>
      </c>
      <c r="AW27" s="73">
        <v>0</v>
      </c>
      <c r="AX27" s="73">
        <v>0</v>
      </c>
      <c r="AY27" s="73">
        <v>0</v>
      </c>
      <c r="AZ27" s="73">
        <v>0</v>
      </c>
      <c r="BA27" s="73">
        <v>0</v>
      </c>
      <c r="BB27" s="73">
        <v>0</v>
      </c>
      <c r="BC27" s="73">
        <v>0</v>
      </c>
      <c r="BD27" s="73">
        <v>0</v>
      </c>
      <c r="BE27" s="73">
        <v>0</v>
      </c>
      <c r="BF27" s="73">
        <v>0</v>
      </c>
      <c r="BG27" s="73">
        <v>0</v>
      </c>
      <c r="BH27" s="73">
        <v>0</v>
      </c>
      <c r="BI27" s="73">
        <v>0</v>
      </c>
      <c r="BJ27" s="73">
        <v>1</v>
      </c>
      <c r="BK27" s="73">
        <v>0</v>
      </c>
      <c r="BL27" s="73">
        <v>7</v>
      </c>
      <c r="BM27" s="73">
        <v>0</v>
      </c>
      <c r="BN27" s="73">
        <v>3</v>
      </c>
      <c r="BO27" s="73">
        <v>1</v>
      </c>
      <c r="BQ27" s="59">
        <f t="shared" si="0"/>
        <v>1.1776315789473686</v>
      </c>
    </row>
    <row r="28" spans="1:69" ht="17.25">
      <c r="A28">
        <v>15</v>
      </c>
      <c r="B28">
        <v>11</v>
      </c>
      <c r="C28" s="67">
        <v>20070531</v>
      </c>
      <c r="D28" s="67">
        <v>1059</v>
      </c>
      <c r="E28" s="67" t="s">
        <v>116</v>
      </c>
      <c r="F28" s="67" t="s">
        <v>134</v>
      </c>
      <c r="G28">
        <v>150</v>
      </c>
      <c r="H28">
        <v>38</v>
      </c>
      <c r="I28">
        <v>1910</v>
      </c>
      <c r="J28">
        <v>19</v>
      </c>
      <c r="K28" s="57"/>
      <c r="L28" s="57"/>
      <c r="M28" s="58">
        <v>1.92</v>
      </c>
      <c r="N28" s="58"/>
      <c r="O28" s="58"/>
      <c r="P28" s="73">
        <v>0</v>
      </c>
      <c r="Q28" s="73">
        <v>0</v>
      </c>
      <c r="R28" s="73">
        <v>0</v>
      </c>
      <c r="S28" s="73">
        <v>0</v>
      </c>
      <c r="T28" s="73">
        <v>0</v>
      </c>
      <c r="U28" s="73">
        <v>0</v>
      </c>
      <c r="V28" s="73">
        <v>0</v>
      </c>
      <c r="W28" s="73">
        <v>171</v>
      </c>
      <c r="X28" s="73">
        <v>0</v>
      </c>
      <c r="Y28" s="73">
        <v>62</v>
      </c>
      <c r="Z28" s="73">
        <v>0</v>
      </c>
      <c r="AA28" s="73">
        <v>10</v>
      </c>
      <c r="AB28" s="73">
        <v>104</v>
      </c>
      <c r="AC28" s="73">
        <v>0</v>
      </c>
      <c r="AD28" s="73">
        <v>0</v>
      </c>
      <c r="AE28" s="73">
        <v>2</v>
      </c>
      <c r="AF28" s="73">
        <v>0</v>
      </c>
      <c r="AG28" s="73">
        <v>0</v>
      </c>
      <c r="AH28" s="73">
        <v>0</v>
      </c>
      <c r="AI28" s="73">
        <v>0</v>
      </c>
      <c r="AJ28" s="73">
        <v>0</v>
      </c>
      <c r="AK28" s="73">
        <v>0</v>
      </c>
      <c r="AL28" s="73">
        <v>0</v>
      </c>
      <c r="AM28" s="73">
        <v>0</v>
      </c>
      <c r="AN28" s="73">
        <v>0</v>
      </c>
      <c r="AO28" s="73">
        <v>0</v>
      </c>
      <c r="AP28" s="73">
        <v>0</v>
      </c>
      <c r="AQ28" s="73">
        <v>0</v>
      </c>
      <c r="AR28" s="73">
        <v>0</v>
      </c>
      <c r="AS28" s="73">
        <v>0</v>
      </c>
      <c r="AT28" s="73">
        <v>18</v>
      </c>
      <c r="AU28" s="73">
        <v>45</v>
      </c>
      <c r="AV28" s="73">
        <v>49</v>
      </c>
      <c r="AW28" s="73">
        <v>9</v>
      </c>
      <c r="AX28" s="73">
        <v>0</v>
      </c>
      <c r="AY28" s="73">
        <v>2</v>
      </c>
      <c r="AZ28" s="73">
        <v>0</v>
      </c>
      <c r="BA28" s="73">
        <v>0</v>
      </c>
      <c r="BB28" s="73">
        <v>0</v>
      </c>
      <c r="BC28" s="73">
        <v>0</v>
      </c>
      <c r="BD28" s="73">
        <v>0</v>
      </c>
      <c r="BE28" s="73">
        <v>0</v>
      </c>
      <c r="BF28" s="73">
        <v>0</v>
      </c>
      <c r="BG28" s="73">
        <v>0</v>
      </c>
      <c r="BH28" s="73">
        <v>0</v>
      </c>
      <c r="BI28" s="73">
        <v>0</v>
      </c>
      <c r="BJ28" s="73">
        <v>0</v>
      </c>
      <c r="BK28" s="73">
        <v>5</v>
      </c>
      <c r="BL28" s="73">
        <v>1</v>
      </c>
      <c r="BM28" s="73">
        <v>0</v>
      </c>
      <c r="BN28" s="73">
        <f>10*2</f>
        <v>20</v>
      </c>
      <c r="BO28" s="73">
        <v>2</v>
      </c>
      <c r="BQ28" s="59">
        <f t="shared" si="0"/>
        <v>1.256578947368421</v>
      </c>
    </row>
    <row r="29" spans="1:69" ht="17.25">
      <c r="A29">
        <v>16</v>
      </c>
      <c r="B29">
        <v>4</v>
      </c>
      <c r="C29" s="67">
        <v>20070531</v>
      </c>
      <c r="D29" s="67">
        <v>1227</v>
      </c>
      <c r="E29" s="67" t="s">
        <v>116</v>
      </c>
      <c r="F29" s="81" t="s">
        <v>133</v>
      </c>
      <c r="G29">
        <v>150</v>
      </c>
      <c r="H29">
        <v>39</v>
      </c>
      <c r="I29">
        <v>1700</v>
      </c>
      <c r="J29">
        <v>17.7</v>
      </c>
      <c r="K29" s="57"/>
      <c r="L29" s="57"/>
      <c r="M29" s="58">
        <v>0.94</v>
      </c>
      <c r="N29" s="58"/>
      <c r="O29" s="58"/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3">
        <v>0</v>
      </c>
      <c r="W29" s="73">
        <v>170</v>
      </c>
      <c r="X29" s="73">
        <v>17</v>
      </c>
      <c r="Y29" s="73">
        <v>69</v>
      </c>
      <c r="Z29" s="73">
        <v>0</v>
      </c>
      <c r="AA29" s="73">
        <v>130</v>
      </c>
      <c r="AB29" s="73">
        <v>87</v>
      </c>
      <c r="AC29" s="73">
        <v>0</v>
      </c>
      <c r="AD29" s="73">
        <v>0</v>
      </c>
      <c r="AE29" s="73">
        <v>0</v>
      </c>
      <c r="AF29" s="73">
        <v>0</v>
      </c>
      <c r="AG29" s="73">
        <v>0</v>
      </c>
      <c r="AH29" s="73">
        <v>0</v>
      </c>
      <c r="AI29" s="73">
        <v>0</v>
      </c>
      <c r="AJ29" s="73">
        <v>0</v>
      </c>
      <c r="AK29" s="73">
        <v>0</v>
      </c>
      <c r="AL29" s="73">
        <v>0</v>
      </c>
      <c r="AM29" s="73">
        <v>0</v>
      </c>
      <c r="AN29" s="73">
        <v>0</v>
      </c>
      <c r="AO29" s="73">
        <v>0</v>
      </c>
      <c r="AP29" s="73">
        <v>0</v>
      </c>
      <c r="AQ29" s="73">
        <v>0</v>
      </c>
      <c r="AR29" s="73">
        <v>0</v>
      </c>
      <c r="AS29" s="73">
        <v>0</v>
      </c>
      <c r="AT29" s="73">
        <v>11</v>
      </c>
      <c r="AU29" s="73">
        <v>4</v>
      </c>
      <c r="AV29" s="73">
        <v>51</v>
      </c>
      <c r="AW29" s="73">
        <v>9</v>
      </c>
      <c r="AX29" s="73">
        <v>0</v>
      </c>
      <c r="AY29" s="73">
        <v>20</v>
      </c>
      <c r="AZ29" s="73">
        <v>0</v>
      </c>
      <c r="BA29" s="73">
        <v>0</v>
      </c>
      <c r="BB29" s="73">
        <v>0</v>
      </c>
      <c r="BC29" s="73">
        <v>0</v>
      </c>
      <c r="BD29" s="73">
        <v>0</v>
      </c>
      <c r="BE29" s="73">
        <v>0</v>
      </c>
      <c r="BF29" s="73">
        <v>0</v>
      </c>
      <c r="BG29" s="73">
        <v>0</v>
      </c>
      <c r="BH29" s="73">
        <v>0</v>
      </c>
      <c r="BI29" s="73">
        <v>0</v>
      </c>
      <c r="BJ29" s="73">
        <v>0</v>
      </c>
      <c r="BK29" s="73">
        <v>1</v>
      </c>
      <c r="BL29" s="73">
        <v>0</v>
      </c>
      <c r="BM29" s="73">
        <v>0</v>
      </c>
      <c r="BN29" s="73">
        <v>5</v>
      </c>
      <c r="BO29" s="73">
        <v>1</v>
      </c>
      <c r="BQ29" s="59">
        <f t="shared" si="0"/>
        <v>1.118421052631579</v>
      </c>
    </row>
    <row r="30" spans="1:69" ht="17.25">
      <c r="A30">
        <v>17</v>
      </c>
      <c r="B30" s="67" t="s">
        <v>99</v>
      </c>
      <c r="C30" s="67">
        <v>20070531</v>
      </c>
      <c r="D30" s="67">
        <v>1327</v>
      </c>
      <c r="E30" s="67" t="s">
        <v>114</v>
      </c>
      <c r="F30" s="81" t="s">
        <v>133</v>
      </c>
      <c r="G30">
        <v>150</v>
      </c>
      <c r="H30">
        <v>29</v>
      </c>
      <c r="I30">
        <v>1750</v>
      </c>
      <c r="J30">
        <v>18.4</v>
      </c>
      <c r="K30" s="57"/>
      <c r="L30" s="57"/>
      <c r="M30" s="58">
        <v>1.64</v>
      </c>
      <c r="N30" s="58"/>
      <c r="O30" s="58"/>
      <c r="P30" s="73">
        <v>0</v>
      </c>
      <c r="Q30" s="73">
        <v>0</v>
      </c>
      <c r="R30" s="73">
        <v>0</v>
      </c>
      <c r="S30" s="73">
        <v>0</v>
      </c>
      <c r="T30" s="73">
        <v>0</v>
      </c>
      <c r="U30" s="73">
        <v>0</v>
      </c>
      <c r="V30" s="73">
        <v>0</v>
      </c>
      <c r="W30" s="73">
        <v>184</v>
      </c>
      <c r="X30" s="73">
        <v>0</v>
      </c>
      <c r="Y30" s="73">
        <v>640</v>
      </c>
      <c r="Z30" s="73">
        <v>0</v>
      </c>
      <c r="AA30" s="73">
        <v>92</v>
      </c>
      <c r="AB30" s="73">
        <v>132</v>
      </c>
      <c r="AC30" s="73">
        <v>0</v>
      </c>
      <c r="AD30" s="73">
        <v>0</v>
      </c>
      <c r="AE30" s="73">
        <v>5</v>
      </c>
      <c r="AF30" s="73">
        <v>0</v>
      </c>
      <c r="AG30" s="73">
        <v>0</v>
      </c>
      <c r="AH30" s="73">
        <v>0</v>
      </c>
      <c r="AI30" s="73">
        <v>0</v>
      </c>
      <c r="AJ30" s="73">
        <v>0</v>
      </c>
      <c r="AK30" s="73">
        <v>0</v>
      </c>
      <c r="AL30" s="73">
        <v>0</v>
      </c>
      <c r="AM30" s="73">
        <v>0</v>
      </c>
      <c r="AN30" s="73">
        <v>0</v>
      </c>
      <c r="AO30" s="73">
        <v>0</v>
      </c>
      <c r="AP30" s="73">
        <v>0</v>
      </c>
      <c r="AQ30" s="73">
        <v>0</v>
      </c>
      <c r="AR30" s="73">
        <v>0</v>
      </c>
      <c r="AS30" s="73">
        <v>0</v>
      </c>
      <c r="AT30" s="73">
        <v>13</v>
      </c>
      <c r="AU30" s="73">
        <v>20</v>
      </c>
      <c r="AV30" s="73">
        <v>109</v>
      </c>
      <c r="AW30" s="73">
        <v>5</v>
      </c>
      <c r="AX30" s="73">
        <v>0</v>
      </c>
      <c r="AY30" s="73">
        <v>0</v>
      </c>
      <c r="AZ30" s="73">
        <v>0</v>
      </c>
      <c r="BA30" s="73">
        <v>0</v>
      </c>
      <c r="BB30" s="73">
        <v>0</v>
      </c>
      <c r="BC30" s="73">
        <v>0</v>
      </c>
      <c r="BD30" s="73">
        <v>0</v>
      </c>
      <c r="BE30" s="73">
        <v>0</v>
      </c>
      <c r="BF30" s="73">
        <v>0</v>
      </c>
      <c r="BG30" s="73">
        <v>0</v>
      </c>
      <c r="BH30" s="73">
        <v>0</v>
      </c>
      <c r="BI30" s="73">
        <v>0</v>
      </c>
      <c r="BJ30" s="73">
        <v>0</v>
      </c>
      <c r="BK30" s="73">
        <v>0</v>
      </c>
      <c r="BL30" s="73">
        <v>0</v>
      </c>
      <c r="BM30" s="73">
        <v>0</v>
      </c>
      <c r="BN30" s="73">
        <v>0</v>
      </c>
      <c r="BO30" s="73">
        <v>1</v>
      </c>
      <c r="BQ30" s="59">
        <f t="shared" si="0"/>
        <v>1.1513157894736843</v>
      </c>
    </row>
    <row r="31" spans="1:69" ht="17.25">
      <c r="A31">
        <v>18</v>
      </c>
      <c r="B31">
        <v>3</v>
      </c>
      <c r="C31" s="67">
        <v>20070531</v>
      </c>
      <c r="D31" s="67">
        <v>1424</v>
      </c>
      <c r="E31" s="67" t="s">
        <v>115</v>
      </c>
      <c r="F31" s="81" t="s">
        <v>133</v>
      </c>
      <c r="G31">
        <v>150</v>
      </c>
      <c r="H31">
        <v>30</v>
      </c>
      <c r="I31">
        <v>1650</v>
      </c>
      <c r="J31">
        <v>18.8</v>
      </c>
      <c r="K31" s="57"/>
      <c r="L31" s="57"/>
      <c r="M31" s="58">
        <v>1.31</v>
      </c>
      <c r="N31" s="58"/>
      <c r="O31" s="58"/>
      <c r="P31" s="73">
        <v>0</v>
      </c>
      <c r="Q31" s="73">
        <v>0</v>
      </c>
      <c r="R31" s="73">
        <v>0</v>
      </c>
      <c r="S31" s="73">
        <v>0</v>
      </c>
      <c r="T31" s="73">
        <v>0</v>
      </c>
      <c r="U31" s="73">
        <v>0</v>
      </c>
      <c r="V31" s="73">
        <v>0</v>
      </c>
      <c r="W31" s="73">
        <v>272</v>
      </c>
      <c r="X31" s="73">
        <v>0</v>
      </c>
      <c r="Y31" s="73">
        <v>548</v>
      </c>
      <c r="Z31" s="73">
        <v>0</v>
      </c>
      <c r="AA31" s="73">
        <v>421</v>
      </c>
      <c r="AB31" s="73">
        <v>204</v>
      </c>
      <c r="AC31" s="73">
        <v>0</v>
      </c>
      <c r="AD31" s="73">
        <v>0</v>
      </c>
      <c r="AE31" s="73">
        <v>0</v>
      </c>
      <c r="AF31" s="73">
        <v>0</v>
      </c>
      <c r="AG31" s="73">
        <v>0</v>
      </c>
      <c r="AH31" s="73">
        <v>0</v>
      </c>
      <c r="AI31" s="73">
        <v>0</v>
      </c>
      <c r="AJ31" s="73">
        <v>0</v>
      </c>
      <c r="AK31" s="73">
        <v>0</v>
      </c>
      <c r="AL31" s="73">
        <v>0</v>
      </c>
      <c r="AM31" s="73">
        <v>0</v>
      </c>
      <c r="AN31" s="73">
        <v>0</v>
      </c>
      <c r="AO31" s="73">
        <v>0</v>
      </c>
      <c r="AP31" s="73">
        <v>0</v>
      </c>
      <c r="AQ31" s="73">
        <v>0</v>
      </c>
      <c r="AR31" s="73">
        <v>0</v>
      </c>
      <c r="AS31" s="73">
        <v>0</v>
      </c>
      <c r="AT31" s="73">
        <v>28</v>
      </c>
      <c r="AU31" s="73">
        <v>20</v>
      </c>
      <c r="AV31" s="73">
        <v>39</v>
      </c>
      <c r="AW31" s="73">
        <v>1</v>
      </c>
      <c r="AX31" s="73">
        <v>0</v>
      </c>
      <c r="AY31" s="73">
        <v>59</v>
      </c>
      <c r="AZ31" s="73">
        <v>0</v>
      </c>
      <c r="BA31" s="73">
        <v>0</v>
      </c>
      <c r="BB31" s="73">
        <v>0</v>
      </c>
      <c r="BC31" s="73">
        <v>0</v>
      </c>
      <c r="BD31" s="73">
        <v>0</v>
      </c>
      <c r="BE31" s="73">
        <v>0</v>
      </c>
      <c r="BF31" s="73">
        <v>0</v>
      </c>
      <c r="BG31" s="73">
        <v>0</v>
      </c>
      <c r="BH31" s="73">
        <v>0</v>
      </c>
      <c r="BI31" s="73">
        <v>0</v>
      </c>
      <c r="BJ31" s="73">
        <v>1</v>
      </c>
      <c r="BK31" s="73">
        <v>0</v>
      </c>
      <c r="BL31" s="73">
        <v>0</v>
      </c>
      <c r="BM31" s="73">
        <v>0</v>
      </c>
      <c r="BN31" s="73">
        <v>0</v>
      </c>
      <c r="BO31" s="73">
        <v>1</v>
      </c>
      <c r="BQ31" s="59">
        <f t="shared" si="0"/>
        <v>1.0855263157894737</v>
      </c>
    </row>
    <row r="32" spans="1:69" ht="17.25">
      <c r="A32">
        <v>19</v>
      </c>
      <c r="B32" s="67" t="s">
        <v>100</v>
      </c>
      <c r="C32" s="67">
        <v>20070531</v>
      </c>
      <c r="D32" s="67">
        <v>1601</v>
      </c>
      <c r="E32" s="81">
        <v>35.05</v>
      </c>
      <c r="F32" s="81" t="s">
        <v>133</v>
      </c>
      <c r="G32">
        <v>150</v>
      </c>
      <c r="H32">
        <v>39</v>
      </c>
      <c r="I32">
        <v>1779</v>
      </c>
      <c r="J32" s="57">
        <v>19.4</v>
      </c>
      <c r="K32" s="57"/>
      <c r="L32" s="57"/>
      <c r="M32" s="58">
        <v>4.67</v>
      </c>
      <c r="N32" s="57"/>
      <c r="O32" s="57"/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9</v>
      </c>
      <c r="X32" s="73">
        <v>0</v>
      </c>
      <c r="Y32" s="73">
        <v>20</v>
      </c>
      <c r="Z32" s="73">
        <v>0</v>
      </c>
      <c r="AA32" s="73">
        <v>13</v>
      </c>
      <c r="AB32" s="73">
        <v>23</v>
      </c>
      <c r="AC32" s="73">
        <v>0</v>
      </c>
      <c r="AD32" s="73">
        <v>0</v>
      </c>
      <c r="AE32" s="73">
        <v>0</v>
      </c>
      <c r="AF32" s="73">
        <v>0</v>
      </c>
      <c r="AG32" s="73">
        <v>0</v>
      </c>
      <c r="AH32" s="73">
        <v>0</v>
      </c>
      <c r="AI32" s="73">
        <v>0</v>
      </c>
      <c r="AJ32" s="73">
        <v>0</v>
      </c>
      <c r="AK32" s="73">
        <v>0</v>
      </c>
      <c r="AL32" s="73">
        <v>0</v>
      </c>
      <c r="AM32" s="73">
        <v>0</v>
      </c>
      <c r="AN32" s="73">
        <v>0</v>
      </c>
      <c r="AO32" s="73">
        <v>0</v>
      </c>
      <c r="AP32" s="73">
        <v>0</v>
      </c>
      <c r="AQ32" s="73">
        <v>0</v>
      </c>
      <c r="AR32" s="73">
        <v>0</v>
      </c>
      <c r="AS32" s="73">
        <v>2</v>
      </c>
      <c r="AT32" s="73">
        <v>1</v>
      </c>
      <c r="AU32" s="73">
        <v>15</v>
      </c>
      <c r="AV32" s="73">
        <v>2</v>
      </c>
      <c r="AW32" s="73">
        <v>0</v>
      </c>
      <c r="AX32" s="73">
        <v>0</v>
      </c>
      <c r="AY32" s="73">
        <v>3</v>
      </c>
      <c r="AZ32" s="73">
        <v>0</v>
      </c>
      <c r="BA32" s="73">
        <v>0</v>
      </c>
      <c r="BB32" s="73">
        <v>0</v>
      </c>
      <c r="BC32" s="73">
        <v>0</v>
      </c>
      <c r="BD32" s="73">
        <v>0</v>
      </c>
      <c r="BE32" s="73">
        <v>0</v>
      </c>
      <c r="BF32" s="73">
        <v>0</v>
      </c>
      <c r="BG32" s="73">
        <v>0</v>
      </c>
      <c r="BH32" s="73">
        <v>0</v>
      </c>
      <c r="BI32" s="73">
        <v>0</v>
      </c>
      <c r="BJ32" s="73">
        <v>2</v>
      </c>
      <c r="BK32" s="73">
        <v>0</v>
      </c>
      <c r="BL32" s="73">
        <v>6</v>
      </c>
      <c r="BM32" s="73">
        <v>0</v>
      </c>
      <c r="BN32" s="73">
        <f>5*8</f>
        <v>40</v>
      </c>
      <c r="BO32" s="73">
        <v>8</v>
      </c>
      <c r="BQ32" s="59">
        <f t="shared" si="0"/>
        <v>1.1703947368421053</v>
      </c>
    </row>
    <row r="33" spans="1:69" ht="17.25">
      <c r="A33">
        <v>20</v>
      </c>
      <c r="B33" s="67" t="s">
        <v>102</v>
      </c>
      <c r="C33" s="67">
        <v>20070531</v>
      </c>
      <c r="D33" s="67">
        <v>1714</v>
      </c>
      <c r="E33" s="81">
        <v>34.55</v>
      </c>
      <c r="F33" s="81" t="s">
        <v>133</v>
      </c>
      <c r="G33">
        <v>94</v>
      </c>
      <c r="H33">
        <v>15</v>
      </c>
      <c r="I33">
        <v>1060</v>
      </c>
      <c r="J33" s="57">
        <v>19.7</v>
      </c>
      <c r="K33" s="57"/>
      <c r="L33" s="57"/>
      <c r="M33" s="58">
        <v>2.12</v>
      </c>
      <c r="N33" s="57"/>
      <c r="O33" s="57"/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  <c r="W33" s="73">
        <v>0</v>
      </c>
      <c r="X33" s="73">
        <v>0</v>
      </c>
      <c r="Y33" s="73">
        <v>0</v>
      </c>
      <c r="Z33" s="73">
        <v>0</v>
      </c>
      <c r="AA33" s="73">
        <v>0</v>
      </c>
      <c r="AB33" s="73">
        <v>3</v>
      </c>
      <c r="AC33" s="73">
        <v>0</v>
      </c>
      <c r="AD33" s="73">
        <v>0</v>
      </c>
      <c r="AE33" s="73">
        <v>0</v>
      </c>
      <c r="AF33" s="73">
        <v>0</v>
      </c>
      <c r="AG33" s="73">
        <v>0</v>
      </c>
      <c r="AH33" s="73">
        <v>0</v>
      </c>
      <c r="AI33" s="73">
        <v>0</v>
      </c>
      <c r="AJ33" s="73">
        <v>0</v>
      </c>
      <c r="AK33" s="73">
        <v>0</v>
      </c>
      <c r="AL33" s="73">
        <v>0</v>
      </c>
      <c r="AM33" s="73">
        <v>0</v>
      </c>
      <c r="AN33" s="73">
        <v>0</v>
      </c>
      <c r="AO33" s="73">
        <v>0</v>
      </c>
      <c r="AP33" s="73">
        <v>0</v>
      </c>
      <c r="AQ33" s="73">
        <v>0</v>
      </c>
      <c r="AR33" s="73">
        <v>1</v>
      </c>
      <c r="AS33" s="73">
        <v>0</v>
      </c>
      <c r="AT33" s="73">
        <v>0</v>
      </c>
      <c r="AU33" s="73">
        <v>0</v>
      </c>
      <c r="AV33" s="73">
        <v>0</v>
      </c>
      <c r="AW33" s="73">
        <v>0</v>
      </c>
      <c r="AX33" s="73">
        <v>0</v>
      </c>
      <c r="AY33" s="73">
        <v>0</v>
      </c>
      <c r="AZ33" s="73">
        <v>0</v>
      </c>
      <c r="BA33" s="73">
        <v>0</v>
      </c>
      <c r="BB33" s="73">
        <v>0</v>
      </c>
      <c r="BC33" s="73">
        <v>0</v>
      </c>
      <c r="BD33" s="73">
        <v>0</v>
      </c>
      <c r="BE33" s="73">
        <v>0</v>
      </c>
      <c r="BF33" s="73">
        <v>0</v>
      </c>
      <c r="BG33" s="73">
        <v>0</v>
      </c>
      <c r="BH33" s="73">
        <v>0</v>
      </c>
      <c r="BI33" s="73">
        <v>0</v>
      </c>
      <c r="BJ33" s="73">
        <v>5</v>
      </c>
      <c r="BK33" s="73">
        <v>0</v>
      </c>
      <c r="BL33" s="73">
        <v>5</v>
      </c>
      <c r="BM33" s="73">
        <v>0</v>
      </c>
      <c r="BN33" s="73">
        <f>12*8</f>
        <v>96</v>
      </c>
      <c r="BO33" s="73">
        <v>8</v>
      </c>
      <c r="BQ33" s="59">
        <f t="shared" si="0"/>
        <v>1.1128219484882418</v>
      </c>
    </row>
    <row r="34" spans="1:69" ht="17.25">
      <c r="A34">
        <v>21</v>
      </c>
      <c r="B34" s="67" t="s">
        <v>101</v>
      </c>
      <c r="C34" s="67">
        <v>20070531</v>
      </c>
      <c r="D34" s="67">
        <v>1734</v>
      </c>
      <c r="E34" s="81">
        <v>34.53</v>
      </c>
      <c r="F34" s="81" t="s">
        <v>133</v>
      </c>
      <c r="G34">
        <v>56</v>
      </c>
      <c r="H34">
        <v>12</v>
      </c>
      <c r="I34" s="72">
        <v>550</v>
      </c>
      <c r="J34" s="57">
        <v>19.6</v>
      </c>
      <c r="K34" s="57"/>
      <c r="L34" s="57"/>
      <c r="M34" s="58">
        <v>1.15</v>
      </c>
      <c r="N34" s="57"/>
      <c r="O34" s="57"/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73">
        <v>0</v>
      </c>
      <c r="X34" s="73">
        <v>0</v>
      </c>
      <c r="Y34" s="73">
        <v>0</v>
      </c>
      <c r="Z34" s="73">
        <v>0</v>
      </c>
      <c r="AA34" s="73">
        <v>0</v>
      </c>
      <c r="AB34" s="73">
        <v>0</v>
      </c>
      <c r="AC34" s="73">
        <v>0</v>
      </c>
      <c r="AD34" s="73">
        <v>0</v>
      </c>
      <c r="AE34" s="73">
        <v>0</v>
      </c>
      <c r="AF34" s="73">
        <v>0</v>
      </c>
      <c r="AG34" s="73">
        <v>0</v>
      </c>
      <c r="AH34" s="73">
        <v>0</v>
      </c>
      <c r="AI34" s="73">
        <v>0</v>
      </c>
      <c r="AJ34" s="73">
        <v>0</v>
      </c>
      <c r="AK34" s="73">
        <v>0</v>
      </c>
      <c r="AL34" s="73">
        <v>0</v>
      </c>
      <c r="AM34" s="73">
        <v>0</v>
      </c>
      <c r="AN34" s="73">
        <v>0</v>
      </c>
      <c r="AO34" s="73">
        <v>0</v>
      </c>
      <c r="AP34" s="73">
        <v>0</v>
      </c>
      <c r="AQ34" s="73">
        <v>0</v>
      </c>
      <c r="AR34" s="73">
        <v>0</v>
      </c>
      <c r="AS34" s="73">
        <v>0</v>
      </c>
      <c r="AT34" s="73">
        <v>0</v>
      </c>
      <c r="AU34" s="73">
        <v>0</v>
      </c>
      <c r="AV34" s="73">
        <v>0</v>
      </c>
      <c r="AW34" s="73">
        <v>0</v>
      </c>
      <c r="AX34" s="73">
        <v>0</v>
      </c>
      <c r="AY34" s="73">
        <v>0</v>
      </c>
      <c r="AZ34" s="73">
        <v>0</v>
      </c>
      <c r="BA34" s="73">
        <v>0</v>
      </c>
      <c r="BB34" s="73">
        <v>0</v>
      </c>
      <c r="BC34" s="73">
        <v>0</v>
      </c>
      <c r="BD34" s="73">
        <v>0</v>
      </c>
      <c r="BE34" s="73">
        <v>0</v>
      </c>
      <c r="BF34" s="73">
        <v>0</v>
      </c>
      <c r="BG34" s="73">
        <v>0</v>
      </c>
      <c r="BH34" s="73">
        <v>0</v>
      </c>
      <c r="BI34" s="73">
        <v>0</v>
      </c>
      <c r="BJ34" s="73">
        <v>8</v>
      </c>
      <c r="BK34" s="73">
        <v>0</v>
      </c>
      <c r="BL34" s="73">
        <v>3</v>
      </c>
      <c r="BM34" s="73">
        <v>0</v>
      </c>
      <c r="BN34" s="73">
        <f>10*4</f>
        <v>40</v>
      </c>
      <c r="BO34" s="73">
        <v>4</v>
      </c>
      <c r="BQ34" s="59">
        <f t="shared" si="0"/>
        <v>0.9692199248120301</v>
      </c>
    </row>
    <row r="35" spans="3:15" ht="17.25">
      <c r="C35" s="61"/>
      <c r="E35" s="61"/>
      <c r="F35" s="62"/>
      <c r="J35" s="57"/>
      <c r="K35" s="57"/>
      <c r="L35" s="57"/>
      <c r="M35" s="57"/>
      <c r="N35" s="57"/>
      <c r="O35" s="57"/>
    </row>
    <row r="36" spans="3:15" ht="17.25">
      <c r="C36" s="61"/>
      <c r="E36" s="61"/>
      <c r="F36" s="62"/>
      <c r="J36" s="57"/>
      <c r="K36" s="57"/>
      <c r="L36" s="57"/>
      <c r="M36" s="57"/>
      <c r="N36" s="57"/>
      <c r="O36" s="57"/>
    </row>
    <row r="37" spans="3:15" ht="17.25">
      <c r="C37" s="61"/>
      <c r="E37" s="61"/>
      <c r="F37" s="62"/>
      <c r="J37" s="57"/>
      <c r="K37" s="57"/>
      <c r="L37" s="57"/>
      <c r="M37" s="57"/>
      <c r="N37" s="57"/>
      <c r="O37" s="57"/>
    </row>
  </sheetData>
  <printOptions/>
  <pageMargins left="0.5118110236220472" right="0.5118110236220472" top="0.984251968503937" bottom="0.5118110236220472" header="0.5118110236220472" footer="0.5118110236220472"/>
  <pageSetup horizontalDpi="200" verticalDpi="200" orientation="landscape" paperSize="9" scale="6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 transitionEvaluation="1"/>
  <dimension ref="A1:BQ62"/>
  <sheetViews>
    <sheetView defaultGridColor="0" zoomScale="75" zoomScaleNormal="75" colorId="22" workbookViewId="0" topLeftCell="A1">
      <selection activeCell="E41" sqref="E41"/>
    </sheetView>
  </sheetViews>
  <sheetFormatPr defaultColWidth="13.58203125" defaultRowHeight="18"/>
  <cols>
    <col min="1" max="2" width="6.83203125" style="0" customWidth="1"/>
    <col min="3" max="5" width="10.66015625" style="0" customWidth="1"/>
    <col min="6" max="6" width="10.66015625" style="63" customWidth="1"/>
    <col min="7" max="7" width="5.83203125" style="0" customWidth="1"/>
    <col min="8" max="8" width="4.83203125" style="0" customWidth="1"/>
    <col min="9" max="12" width="6.83203125" style="0" customWidth="1"/>
    <col min="13" max="14" width="7.83203125" style="0" customWidth="1"/>
    <col min="15" max="15" width="2.66015625" style="0" customWidth="1"/>
    <col min="16" max="19" width="5.83203125" style="0" customWidth="1"/>
    <col min="20" max="20" width="7.83203125" style="0" customWidth="1"/>
    <col min="21" max="32" width="5.83203125" style="0" customWidth="1"/>
    <col min="33" max="33" width="7.83203125" style="0" customWidth="1"/>
    <col min="34" max="39" width="5.83203125" style="0" customWidth="1"/>
    <col min="40" max="40" width="6.91015625" style="0" customWidth="1"/>
    <col min="41" max="44" width="5.83203125" style="0" customWidth="1"/>
    <col min="45" max="45" width="11.83203125" style="0" customWidth="1"/>
    <col min="46" max="48" width="5.83203125" style="0" customWidth="1"/>
    <col min="49" max="49" width="7.83203125" style="0" customWidth="1"/>
    <col min="50" max="51" width="11.83203125" style="0" customWidth="1"/>
    <col min="52" max="64" width="5.83203125" style="0" customWidth="1"/>
    <col min="65" max="65" width="8.83203125" style="0" customWidth="1"/>
    <col min="66" max="67" width="8" style="0" customWidth="1"/>
    <col min="68" max="68" width="19.58203125" style="0" customWidth="1"/>
    <col min="69" max="69" width="11.83203125" style="0" customWidth="1"/>
    <col min="70" max="76" width="5.83203125" style="0" customWidth="1"/>
  </cols>
  <sheetData>
    <row r="1" spans="2:6" ht="18">
      <c r="B1">
        <v>2007</v>
      </c>
      <c r="C1" t="s">
        <v>0</v>
      </c>
      <c r="D1">
        <v>3</v>
      </c>
      <c r="E1" t="s">
        <v>1</v>
      </c>
      <c r="F1" s="2" t="s">
        <v>2</v>
      </c>
    </row>
    <row r="2" spans="3:6" ht="18">
      <c r="C2" s="3"/>
      <c r="D2" s="2" t="s">
        <v>3</v>
      </c>
      <c r="F2" s="4"/>
    </row>
    <row r="3" spans="3:6" ht="18">
      <c r="C3" s="5" t="s">
        <v>46</v>
      </c>
      <c r="D3" s="5" t="s">
        <v>82</v>
      </c>
      <c r="E3" s="5" t="s">
        <v>47</v>
      </c>
      <c r="F3" s="5" t="s">
        <v>48</v>
      </c>
    </row>
    <row r="4" spans="3:6" ht="18">
      <c r="C4" s="6"/>
      <c r="D4" s="1"/>
      <c r="E4" s="7" t="s">
        <v>78</v>
      </c>
      <c r="F4" s="6" t="s">
        <v>79</v>
      </c>
    </row>
    <row r="5" ht="18">
      <c r="F5"/>
    </row>
    <row r="6" spans="3:6" ht="18">
      <c r="C6" s="8"/>
      <c r="D6" s="9" t="s">
        <v>4</v>
      </c>
      <c r="E6" s="10"/>
      <c r="F6"/>
    </row>
    <row r="7" spans="3:6" ht="18">
      <c r="C7" s="11" t="s">
        <v>80</v>
      </c>
      <c r="D7" s="12" t="s">
        <v>81</v>
      </c>
      <c r="E7" s="12" t="s">
        <v>49</v>
      </c>
      <c r="F7"/>
    </row>
    <row r="8" spans="3:6" ht="18">
      <c r="C8" s="13"/>
      <c r="D8" s="13"/>
      <c r="E8" s="13"/>
      <c r="F8"/>
    </row>
    <row r="9" spans="3:6" ht="18">
      <c r="C9" s="13"/>
      <c r="D9" s="13"/>
      <c r="E9" s="13"/>
      <c r="F9" s="4"/>
    </row>
    <row r="10" spans="1:65" ht="18">
      <c r="A10" s="14"/>
      <c r="B10" s="15" t="s">
        <v>50</v>
      </c>
      <c r="C10" s="15"/>
      <c r="D10" s="15"/>
      <c r="E10" s="15"/>
      <c r="F10" s="16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</row>
    <row r="11" spans="1:69" ht="18">
      <c r="A11" s="17" t="s">
        <v>51</v>
      </c>
      <c r="B11" s="18" t="s">
        <v>52</v>
      </c>
      <c r="C11" s="19"/>
      <c r="D11" s="19"/>
      <c r="E11" s="20"/>
      <c r="F11" s="20"/>
      <c r="G11" s="21" t="s">
        <v>5</v>
      </c>
      <c r="H11" s="22"/>
      <c r="I11" s="23" t="s">
        <v>53</v>
      </c>
      <c r="J11" s="24" t="s">
        <v>54</v>
      </c>
      <c r="K11" s="25" t="s">
        <v>55</v>
      </c>
      <c r="L11" s="26" t="s">
        <v>56</v>
      </c>
      <c r="M11" s="27" t="s">
        <v>57</v>
      </c>
      <c r="N11" s="28" t="s">
        <v>58</v>
      </c>
      <c r="O11" s="28"/>
      <c r="P11" s="29"/>
      <c r="Q11" s="30"/>
      <c r="R11" s="31" t="s">
        <v>6</v>
      </c>
      <c r="S11" s="30"/>
      <c r="T11" s="30"/>
      <c r="U11" s="30"/>
      <c r="V11" s="32"/>
      <c r="W11" s="29"/>
      <c r="X11" s="30"/>
      <c r="Y11" s="31" t="s">
        <v>7</v>
      </c>
      <c r="Z11" s="30"/>
      <c r="AA11" s="30"/>
      <c r="AB11" s="30"/>
      <c r="AC11" s="29"/>
      <c r="AD11" s="30"/>
      <c r="AE11" s="31" t="s">
        <v>59</v>
      </c>
      <c r="AF11" s="30"/>
      <c r="AG11" s="30"/>
      <c r="AH11" s="30"/>
      <c r="AI11" s="30"/>
      <c r="AJ11" s="29"/>
      <c r="AK11" s="30"/>
      <c r="AL11" s="31" t="s">
        <v>8</v>
      </c>
      <c r="AM11" s="30"/>
      <c r="AN11" s="30"/>
      <c r="AO11" s="30"/>
      <c r="AP11" s="32"/>
      <c r="AQ11" s="33" t="s">
        <v>86</v>
      </c>
      <c r="AR11" s="30"/>
      <c r="AS11" s="34" t="s">
        <v>9</v>
      </c>
      <c r="AT11" s="29"/>
      <c r="AU11" s="31" t="s">
        <v>10</v>
      </c>
      <c r="AV11" s="30"/>
      <c r="AW11" s="34" t="s">
        <v>11</v>
      </c>
      <c r="AX11" s="35" t="s">
        <v>12</v>
      </c>
      <c r="AY11" s="34" t="s">
        <v>13</v>
      </c>
      <c r="AZ11" s="29"/>
      <c r="BA11" s="31" t="s">
        <v>14</v>
      </c>
      <c r="BB11" s="30"/>
      <c r="BC11" s="29"/>
      <c r="BD11" s="31" t="s">
        <v>15</v>
      </c>
      <c r="BE11" s="30"/>
      <c r="BF11" s="29"/>
      <c r="BG11" s="31" t="s">
        <v>16</v>
      </c>
      <c r="BH11" s="30"/>
      <c r="BI11" s="34" t="s">
        <v>17</v>
      </c>
      <c r="BJ11" s="29"/>
      <c r="BK11" s="33" t="s">
        <v>87</v>
      </c>
      <c r="BL11" s="30"/>
      <c r="BM11" s="32"/>
      <c r="BN11" s="24" t="s">
        <v>18</v>
      </c>
      <c r="BO11" s="24" t="s">
        <v>88</v>
      </c>
      <c r="BP11" s="24" t="s">
        <v>60</v>
      </c>
      <c r="BQ11" s="6" t="s">
        <v>61</v>
      </c>
    </row>
    <row r="12" spans="1:69" ht="18">
      <c r="A12" s="17" t="s">
        <v>62</v>
      </c>
      <c r="B12" s="23" t="s">
        <v>63</v>
      </c>
      <c r="C12" s="23" t="s">
        <v>64</v>
      </c>
      <c r="D12" s="23" t="s">
        <v>65</v>
      </c>
      <c r="E12" s="36" t="s">
        <v>66</v>
      </c>
      <c r="F12" s="37" t="s">
        <v>67</v>
      </c>
      <c r="G12" s="23" t="s">
        <v>19</v>
      </c>
      <c r="H12" s="38" t="s">
        <v>68</v>
      </c>
      <c r="I12" s="23" t="s">
        <v>20</v>
      </c>
      <c r="J12" s="36" t="s">
        <v>69</v>
      </c>
      <c r="K12" s="25"/>
      <c r="L12" s="25"/>
      <c r="M12" s="27"/>
      <c r="N12" s="28" t="s">
        <v>70</v>
      </c>
      <c r="O12" s="28"/>
      <c r="P12" s="39"/>
      <c r="Q12" s="22"/>
      <c r="R12" s="40" t="s">
        <v>21</v>
      </c>
      <c r="S12" s="22"/>
      <c r="T12" s="36" t="s">
        <v>22</v>
      </c>
      <c r="U12" s="41" t="s">
        <v>23</v>
      </c>
      <c r="V12" s="42" t="s">
        <v>24</v>
      </c>
      <c r="W12" s="39"/>
      <c r="X12" s="22"/>
      <c r="Y12" s="40" t="s">
        <v>25</v>
      </c>
      <c r="Z12" s="22"/>
      <c r="AA12" s="41" t="s">
        <v>26</v>
      </c>
      <c r="AB12" s="42" t="s">
        <v>27</v>
      </c>
      <c r="AC12" s="39"/>
      <c r="AD12" s="22"/>
      <c r="AE12" s="40" t="s">
        <v>21</v>
      </c>
      <c r="AF12" s="22"/>
      <c r="AG12" s="36" t="s">
        <v>22</v>
      </c>
      <c r="AH12" s="42" t="s">
        <v>23</v>
      </c>
      <c r="AI12" s="42" t="s">
        <v>24</v>
      </c>
      <c r="AJ12" s="39"/>
      <c r="AK12" s="22"/>
      <c r="AL12" s="40" t="s">
        <v>25</v>
      </c>
      <c r="AM12" s="22"/>
      <c r="AN12" s="36" t="s">
        <v>22</v>
      </c>
      <c r="AO12" s="36" t="s">
        <v>23</v>
      </c>
      <c r="AP12" s="36" t="s">
        <v>24</v>
      </c>
      <c r="AQ12" s="42" t="s">
        <v>23</v>
      </c>
      <c r="AR12" s="42" t="s">
        <v>24</v>
      </c>
      <c r="AS12" s="23" t="s">
        <v>28</v>
      </c>
      <c r="AT12" s="23" t="s">
        <v>29</v>
      </c>
      <c r="AU12" s="42" t="s">
        <v>23</v>
      </c>
      <c r="AV12" s="42" t="s">
        <v>24</v>
      </c>
      <c r="AW12" s="23" t="s">
        <v>29</v>
      </c>
      <c r="AX12" s="36"/>
      <c r="AY12" s="19"/>
      <c r="AZ12" s="23" t="s">
        <v>29</v>
      </c>
      <c r="BA12" s="42" t="s">
        <v>23</v>
      </c>
      <c r="BB12" s="42" t="s">
        <v>24</v>
      </c>
      <c r="BC12" s="23" t="s">
        <v>29</v>
      </c>
      <c r="BD12" s="42" t="s">
        <v>23</v>
      </c>
      <c r="BE12" s="42" t="s">
        <v>24</v>
      </c>
      <c r="BF12" s="23" t="s">
        <v>29</v>
      </c>
      <c r="BG12" s="42" t="s">
        <v>23</v>
      </c>
      <c r="BH12" s="42" t="s">
        <v>24</v>
      </c>
      <c r="BI12" s="23" t="s">
        <v>24</v>
      </c>
      <c r="BJ12" s="19"/>
      <c r="BK12" s="43" t="s">
        <v>30</v>
      </c>
      <c r="BL12" s="44"/>
      <c r="BM12" s="42" t="s">
        <v>31</v>
      </c>
      <c r="BN12" s="36"/>
      <c r="BO12" s="36"/>
      <c r="BP12" s="36"/>
      <c r="BQ12" s="6" t="s">
        <v>71</v>
      </c>
    </row>
    <row r="13" spans="1:69" ht="18">
      <c r="A13" s="45"/>
      <c r="B13" s="46" t="s">
        <v>72</v>
      </c>
      <c r="C13" s="47"/>
      <c r="D13" s="47"/>
      <c r="E13" s="48"/>
      <c r="F13" s="49"/>
      <c r="G13" s="46" t="s">
        <v>32</v>
      </c>
      <c r="H13" s="50" t="s">
        <v>73</v>
      </c>
      <c r="I13" s="46" t="s">
        <v>33</v>
      </c>
      <c r="J13" s="51" t="s">
        <v>74</v>
      </c>
      <c r="K13" s="52" t="s">
        <v>75</v>
      </c>
      <c r="L13" s="52" t="s">
        <v>75</v>
      </c>
      <c r="M13" s="53" t="s">
        <v>76</v>
      </c>
      <c r="N13" s="54" t="s">
        <v>75</v>
      </c>
      <c r="O13" s="54"/>
      <c r="P13" s="46" t="s">
        <v>34</v>
      </c>
      <c r="Q13" s="50" t="s">
        <v>35</v>
      </c>
      <c r="R13" s="50" t="s">
        <v>36</v>
      </c>
      <c r="S13" s="50" t="s">
        <v>37</v>
      </c>
      <c r="T13" s="51" t="s">
        <v>38</v>
      </c>
      <c r="U13" s="46" t="s">
        <v>39</v>
      </c>
      <c r="V13" s="51" t="s">
        <v>40</v>
      </c>
      <c r="W13" s="46" t="s">
        <v>34</v>
      </c>
      <c r="X13" s="50" t="s">
        <v>35</v>
      </c>
      <c r="Y13" s="50" t="s">
        <v>36</v>
      </c>
      <c r="Z13" s="50" t="s">
        <v>41</v>
      </c>
      <c r="AA13" s="46" t="s">
        <v>40</v>
      </c>
      <c r="AB13" s="51" t="s">
        <v>39</v>
      </c>
      <c r="AC13" s="46" t="s">
        <v>34</v>
      </c>
      <c r="AD13" s="50" t="s">
        <v>35</v>
      </c>
      <c r="AE13" s="50" t="s">
        <v>36</v>
      </c>
      <c r="AF13" s="50" t="s">
        <v>37</v>
      </c>
      <c r="AG13" s="51" t="s">
        <v>38</v>
      </c>
      <c r="AH13" s="51" t="s">
        <v>39</v>
      </c>
      <c r="AI13" s="51" t="s">
        <v>40</v>
      </c>
      <c r="AJ13" s="46" t="s">
        <v>34</v>
      </c>
      <c r="AK13" s="50" t="s">
        <v>35</v>
      </c>
      <c r="AL13" s="50" t="s">
        <v>36</v>
      </c>
      <c r="AM13" s="50" t="s">
        <v>37</v>
      </c>
      <c r="AN13" s="51" t="s">
        <v>38</v>
      </c>
      <c r="AO13" s="51" t="s">
        <v>39</v>
      </c>
      <c r="AP13" s="51" t="s">
        <v>40</v>
      </c>
      <c r="AQ13" s="51" t="s">
        <v>39</v>
      </c>
      <c r="AR13" s="51" t="s">
        <v>40</v>
      </c>
      <c r="AS13" s="46" t="s">
        <v>42</v>
      </c>
      <c r="AT13" s="47"/>
      <c r="AU13" s="51" t="s">
        <v>39</v>
      </c>
      <c r="AV13" s="51" t="s">
        <v>40</v>
      </c>
      <c r="AW13" s="47"/>
      <c r="AX13" s="51" t="s">
        <v>43</v>
      </c>
      <c r="AY13" s="46" t="s">
        <v>42</v>
      </c>
      <c r="AZ13" s="47"/>
      <c r="BA13" s="51" t="s">
        <v>39</v>
      </c>
      <c r="BB13" s="51" t="s">
        <v>40</v>
      </c>
      <c r="BC13" s="47"/>
      <c r="BD13" s="51" t="s">
        <v>39</v>
      </c>
      <c r="BE13" s="51" t="s">
        <v>40</v>
      </c>
      <c r="BF13" s="47"/>
      <c r="BG13" s="51" t="s">
        <v>39</v>
      </c>
      <c r="BH13" s="51" t="s">
        <v>40</v>
      </c>
      <c r="BI13" s="46" t="s">
        <v>40</v>
      </c>
      <c r="BJ13" s="46" t="s">
        <v>29</v>
      </c>
      <c r="BK13" s="46" t="s">
        <v>44</v>
      </c>
      <c r="BL13" s="51" t="s">
        <v>45</v>
      </c>
      <c r="BM13" s="51" t="s">
        <v>42</v>
      </c>
      <c r="BN13" s="51"/>
      <c r="BO13" s="51" t="s">
        <v>77</v>
      </c>
      <c r="BP13" s="51"/>
      <c r="BQ13" s="55" t="s">
        <v>93</v>
      </c>
    </row>
    <row r="14" spans="1:69" ht="18">
      <c r="A14">
        <v>1</v>
      </c>
      <c r="B14" s="7"/>
      <c r="C14" s="56"/>
      <c r="D14" s="7"/>
      <c r="E14" s="56"/>
      <c r="F14" s="56"/>
      <c r="J14" s="57"/>
      <c r="K14" s="57"/>
      <c r="L14" s="57"/>
      <c r="M14" s="58"/>
      <c r="N14" s="58"/>
      <c r="O14" s="58"/>
      <c r="BQ14" s="59" t="e">
        <f aca="true" t="shared" si="0" ref="BQ14:BQ36">(I14/G14)/($E$8/$C$8)</f>
        <v>#DIV/0!</v>
      </c>
    </row>
    <row r="15" spans="1:69" ht="18">
      <c r="A15">
        <v>2</v>
      </c>
      <c r="B15" s="7"/>
      <c r="C15" s="56"/>
      <c r="D15" s="7"/>
      <c r="E15" s="56"/>
      <c r="F15" s="7"/>
      <c r="M15" s="60"/>
      <c r="N15" s="60"/>
      <c r="O15" s="60"/>
      <c r="BQ15" s="59" t="e">
        <f t="shared" si="0"/>
        <v>#DIV/0!</v>
      </c>
    </row>
    <row r="16" spans="1:69" ht="18">
      <c r="A16">
        <v>3</v>
      </c>
      <c r="B16" s="7"/>
      <c r="C16" s="56"/>
      <c r="D16" s="7"/>
      <c r="E16" s="56"/>
      <c r="F16" s="56"/>
      <c r="J16" s="57"/>
      <c r="K16" s="57"/>
      <c r="L16" s="57"/>
      <c r="M16" s="58"/>
      <c r="N16" s="58"/>
      <c r="O16" s="58"/>
      <c r="BQ16" s="59" t="e">
        <f t="shared" si="0"/>
        <v>#DIV/0!</v>
      </c>
    </row>
    <row r="17" spans="1:69" ht="17.25">
      <c r="A17">
        <v>4</v>
      </c>
      <c r="B17" s="7"/>
      <c r="C17" s="56"/>
      <c r="D17" s="7"/>
      <c r="E17" s="56"/>
      <c r="F17" s="56"/>
      <c r="J17" s="57"/>
      <c r="K17" s="57"/>
      <c r="L17" s="57"/>
      <c r="M17" s="58"/>
      <c r="N17" s="58"/>
      <c r="O17" s="58"/>
      <c r="BQ17" s="59" t="e">
        <f t="shared" si="0"/>
        <v>#DIV/0!</v>
      </c>
    </row>
    <row r="18" spans="1:69" ht="17.25">
      <c r="A18">
        <v>5</v>
      </c>
      <c r="B18" s="7"/>
      <c r="C18" s="56"/>
      <c r="D18" s="7"/>
      <c r="E18" s="56"/>
      <c r="F18" s="56"/>
      <c r="J18" s="57"/>
      <c r="K18" s="57"/>
      <c r="L18" s="57"/>
      <c r="M18" s="58"/>
      <c r="N18" s="58"/>
      <c r="O18" s="58"/>
      <c r="BQ18" s="59" t="e">
        <f t="shared" si="0"/>
        <v>#DIV/0!</v>
      </c>
    </row>
    <row r="19" spans="1:69" ht="17.25">
      <c r="A19">
        <v>6</v>
      </c>
      <c r="B19" s="7"/>
      <c r="C19" s="56"/>
      <c r="D19" s="7"/>
      <c r="E19" s="56"/>
      <c r="F19" s="56"/>
      <c r="J19" s="57"/>
      <c r="K19" s="57"/>
      <c r="L19" s="57"/>
      <c r="M19" s="58"/>
      <c r="N19" s="58"/>
      <c r="O19" s="58"/>
      <c r="BQ19" s="59" t="e">
        <f t="shared" si="0"/>
        <v>#DIV/0!</v>
      </c>
    </row>
    <row r="20" spans="1:69" ht="17.25">
      <c r="A20">
        <v>7</v>
      </c>
      <c r="B20" s="7"/>
      <c r="C20" s="56"/>
      <c r="D20" s="7"/>
      <c r="E20" s="56"/>
      <c r="F20" s="56"/>
      <c r="J20" s="57"/>
      <c r="K20" s="57"/>
      <c r="L20" s="57"/>
      <c r="M20" s="58"/>
      <c r="N20" s="58"/>
      <c r="O20" s="58"/>
      <c r="BQ20" s="59" t="e">
        <f t="shared" si="0"/>
        <v>#DIV/0!</v>
      </c>
    </row>
    <row r="21" spans="1:69" ht="17.25">
      <c r="A21">
        <v>8</v>
      </c>
      <c r="B21" s="7"/>
      <c r="C21" s="56"/>
      <c r="D21" s="7"/>
      <c r="E21" s="56"/>
      <c r="F21" s="56"/>
      <c r="J21" s="57"/>
      <c r="K21" s="57"/>
      <c r="L21" s="57"/>
      <c r="M21" s="58"/>
      <c r="N21" s="58"/>
      <c r="O21" s="58"/>
      <c r="BQ21" s="59" t="e">
        <f t="shared" si="0"/>
        <v>#DIV/0!</v>
      </c>
    </row>
    <row r="22" spans="1:69" ht="17.25">
      <c r="A22">
        <v>9</v>
      </c>
      <c r="B22" s="7"/>
      <c r="C22" s="56"/>
      <c r="D22" s="7"/>
      <c r="E22" s="56"/>
      <c r="F22" s="56"/>
      <c r="J22" s="57"/>
      <c r="K22" s="57"/>
      <c r="L22" s="57"/>
      <c r="M22" s="58"/>
      <c r="N22" s="58"/>
      <c r="O22" s="58"/>
      <c r="BQ22" s="59" t="e">
        <f t="shared" si="0"/>
        <v>#DIV/0!</v>
      </c>
    </row>
    <row r="23" spans="1:69" ht="17.25">
      <c r="A23">
        <v>10</v>
      </c>
      <c r="B23" s="7"/>
      <c r="C23" s="56"/>
      <c r="D23" s="7"/>
      <c r="E23" s="56"/>
      <c r="F23" s="56"/>
      <c r="J23" s="57"/>
      <c r="K23" s="57"/>
      <c r="L23" s="57"/>
      <c r="M23" s="58"/>
      <c r="N23" s="58"/>
      <c r="O23" s="58"/>
      <c r="BQ23" s="59" t="e">
        <f t="shared" si="0"/>
        <v>#DIV/0!</v>
      </c>
    </row>
    <row r="24" spans="1:69" ht="17.25">
      <c r="A24">
        <v>11</v>
      </c>
      <c r="B24" s="7"/>
      <c r="C24" s="56"/>
      <c r="D24" s="7"/>
      <c r="E24" s="56"/>
      <c r="F24" s="56"/>
      <c r="J24" s="57"/>
      <c r="K24" s="57"/>
      <c r="L24" s="57"/>
      <c r="M24" s="58"/>
      <c r="N24" s="58"/>
      <c r="O24" s="58"/>
      <c r="BQ24" s="59" t="e">
        <f t="shared" si="0"/>
        <v>#DIV/0!</v>
      </c>
    </row>
    <row r="25" spans="1:69" ht="17.25">
      <c r="A25">
        <v>12</v>
      </c>
      <c r="B25" s="7"/>
      <c r="C25" s="56"/>
      <c r="D25" s="7"/>
      <c r="E25" s="56"/>
      <c r="F25" s="56"/>
      <c r="J25" s="57"/>
      <c r="K25" s="57"/>
      <c r="L25" s="57"/>
      <c r="M25" s="58"/>
      <c r="N25" s="58"/>
      <c r="O25" s="58"/>
      <c r="BQ25" s="59" t="e">
        <f t="shared" si="0"/>
        <v>#DIV/0!</v>
      </c>
    </row>
    <row r="26" spans="1:69" ht="17.25">
      <c r="A26">
        <v>13</v>
      </c>
      <c r="B26" s="7"/>
      <c r="C26" s="56"/>
      <c r="D26" s="7"/>
      <c r="E26" s="56"/>
      <c r="F26" s="56"/>
      <c r="J26" s="57"/>
      <c r="K26" s="57"/>
      <c r="L26" s="57"/>
      <c r="M26" s="58"/>
      <c r="N26" s="58"/>
      <c r="O26" s="58"/>
      <c r="BQ26" s="59" t="e">
        <f t="shared" si="0"/>
        <v>#DIV/0!</v>
      </c>
    </row>
    <row r="27" spans="1:69" ht="17.25">
      <c r="A27">
        <v>14</v>
      </c>
      <c r="B27" s="7"/>
      <c r="C27" s="56"/>
      <c r="D27" s="7"/>
      <c r="E27" s="56"/>
      <c r="F27" s="56"/>
      <c r="J27" s="57"/>
      <c r="K27" s="57"/>
      <c r="L27" s="57"/>
      <c r="M27" s="58"/>
      <c r="N27" s="58"/>
      <c r="O27" s="58"/>
      <c r="BQ27" s="59" t="e">
        <f t="shared" si="0"/>
        <v>#DIV/0!</v>
      </c>
    </row>
    <row r="28" spans="1:69" ht="17.25">
      <c r="A28">
        <v>15</v>
      </c>
      <c r="B28" s="7"/>
      <c r="C28" s="56"/>
      <c r="D28" s="7"/>
      <c r="E28" s="56"/>
      <c r="F28" s="56"/>
      <c r="J28" s="57"/>
      <c r="K28" s="57"/>
      <c r="L28" s="57"/>
      <c r="M28" s="58"/>
      <c r="N28" s="58"/>
      <c r="O28" s="58"/>
      <c r="BQ28" s="59" t="e">
        <f t="shared" si="0"/>
        <v>#DIV/0!</v>
      </c>
    </row>
    <row r="29" spans="1:69" ht="17.25">
      <c r="A29">
        <v>16</v>
      </c>
      <c r="B29" s="7"/>
      <c r="C29" s="56"/>
      <c r="D29" s="7"/>
      <c r="E29" s="56"/>
      <c r="F29" s="56"/>
      <c r="J29" s="57"/>
      <c r="K29" s="57"/>
      <c r="L29" s="57"/>
      <c r="M29" s="58"/>
      <c r="N29" s="58"/>
      <c r="O29" s="58"/>
      <c r="BQ29" s="59" t="e">
        <f t="shared" si="0"/>
        <v>#DIV/0!</v>
      </c>
    </row>
    <row r="30" spans="1:69" ht="17.25">
      <c r="A30">
        <v>17</v>
      </c>
      <c r="B30" s="7"/>
      <c r="C30" s="56"/>
      <c r="D30" s="7"/>
      <c r="E30" s="56"/>
      <c r="F30" s="56"/>
      <c r="J30" s="57"/>
      <c r="K30" s="57"/>
      <c r="L30" s="57"/>
      <c r="M30" s="58"/>
      <c r="N30" s="58"/>
      <c r="O30" s="58"/>
      <c r="BQ30" s="59" t="e">
        <f t="shared" si="0"/>
        <v>#DIV/0!</v>
      </c>
    </row>
    <row r="31" spans="1:69" ht="17.25">
      <c r="A31">
        <v>18</v>
      </c>
      <c r="B31" s="7"/>
      <c r="C31" s="56"/>
      <c r="D31" s="7"/>
      <c r="E31" s="56"/>
      <c r="F31" s="56"/>
      <c r="J31" s="57"/>
      <c r="K31" s="57"/>
      <c r="L31" s="57"/>
      <c r="M31" s="58"/>
      <c r="N31" s="58"/>
      <c r="O31" s="58"/>
      <c r="BQ31" s="59" t="e">
        <f t="shared" si="0"/>
        <v>#DIV/0!</v>
      </c>
    </row>
    <row r="32" spans="1:69" ht="17.25">
      <c r="A32">
        <v>19</v>
      </c>
      <c r="B32" s="7"/>
      <c r="C32" s="56"/>
      <c r="D32" s="7"/>
      <c r="E32" s="56"/>
      <c r="F32" s="56"/>
      <c r="J32" s="57"/>
      <c r="K32" s="57"/>
      <c r="L32" s="57"/>
      <c r="M32" s="58"/>
      <c r="N32" s="58"/>
      <c r="O32" s="58"/>
      <c r="BQ32" s="59" t="e">
        <f t="shared" si="0"/>
        <v>#DIV/0!</v>
      </c>
    </row>
    <row r="33" spans="1:69" ht="17.25">
      <c r="A33">
        <v>20</v>
      </c>
      <c r="B33" s="7"/>
      <c r="C33" s="56"/>
      <c r="D33" s="7"/>
      <c r="E33" s="56"/>
      <c r="F33" s="56"/>
      <c r="J33" s="57"/>
      <c r="K33" s="57"/>
      <c r="L33" s="57"/>
      <c r="M33" s="58"/>
      <c r="N33" s="58"/>
      <c r="O33" s="58"/>
      <c r="BQ33" s="59" t="e">
        <f t="shared" si="0"/>
        <v>#DIV/0!</v>
      </c>
    </row>
    <row r="34" spans="1:69" ht="17.25">
      <c r="A34">
        <v>21</v>
      </c>
      <c r="B34" s="7"/>
      <c r="C34" s="56"/>
      <c r="D34" s="7"/>
      <c r="E34" s="56"/>
      <c r="F34" s="56"/>
      <c r="J34" s="57"/>
      <c r="K34" s="57"/>
      <c r="L34" s="57"/>
      <c r="M34" s="58"/>
      <c r="N34" s="58"/>
      <c r="O34" s="58"/>
      <c r="BQ34" s="59" t="e">
        <f t="shared" si="0"/>
        <v>#DIV/0!</v>
      </c>
    </row>
    <row r="35" spans="1:69" ht="17.25">
      <c r="A35">
        <v>22</v>
      </c>
      <c r="B35" s="7"/>
      <c r="C35" s="56"/>
      <c r="D35" s="7"/>
      <c r="E35" s="56"/>
      <c r="F35" s="56"/>
      <c r="J35" s="57"/>
      <c r="K35" s="57"/>
      <c r="L35" s="57"/>
      <c r="M35" s="58"/>
      <c r="N35" s="58"/>
      <c r="O35" s="58"/>
      <c r="BQ35" s="59" t="e">
        <f t="shared" si="0"/>
        <v>#DIV/0!</v>
      </c>
    </row>
    <row r="36" spans="1:69" ht="17.25">
      <c r="A36">
        <v>23</v>
      </c>
      <c r="B36" s="7"/>
      <c r="C36" s="56"/>
      <c r="D36" s="7"/>
      <c r="E36" s="56"/>
      <c r="F36" s="56"/>
      <c r="J36" s="57"/>
      <c r="K36" s="57"/>
      <c r="L36" s="57"/>
      <c r="M36" s="58"/>
      <c r="N36" s="58"/>
      <c r="O36" s="58"/>
      <c r="BQ36" s="59" t="e">
        <f t="shared" si="0"/>
        <v>#DIV/0!</v>
      </c>
    </row>
    <row r="37" spans="1:69" ht="17.25">
      <c r="A37">
        <v>24</v>
      </c>
      <c r="B37" s="7"/>
      <c r="C37" s="56"/>
      <c r="D37" s="7"/>
      <c r="E37" s="56"/>
      <c r="F37" s="56"/>
      <c r="J37" s="57"/>
      <c r="K37" s="57"/>
      <c r="L37" s="57"/>
      <c r="M37" s="58"/>
      <c r="N37" s="58"/>
      <c r="O37" s="58"/>
      <c r="BQ37" s="59"/>
    </row>
    <row r="38" spans="1:69" ht="17.25">
      <c r="A38">
        <v>25</v>
      </c>
      <c r="B38" s="7"/>
      <c r="C38" s="56"/>
      <c r="D38" s="7"/>
      <c r="E38" s="56"/>
      <c r="F38" s="56"/>
      <c r="J38" s="57"/>
      <c r="K38" s="57"/>
      <c r="L38" s="57"/>
      <c r="M38" s="58"/>
      <c r="N38" s="58"/>
      <c r="O38" s="58"/>
      <c r="BQ38" s="59"/>
    </row>
    <row r="39" spans="1:69" ht="17.25">
      <c r="A39">
        <v>26</v>
      </c>
      <c r="B39" s="7"/>
      <c r="C39" s="56"/>
      <c r="D39" s="7"/>
      <c r="E39" s="56"/>
      <c r="F39" s="56"/>
      <c r="J39" s="57"/>
      <c r="K39" s="57"/>
      <c r="L39" s="57"/>
      <c r="M39" s="58"/>
      <c r="N39" s="58"/>
      <c r="O39" s="58"/>
      <c r="BQ39" s="59"/>
    </row>
    <row r="40" spans="1:69" ht="17.25">
      <c r="A40">
        <v>27</v>
      </c>
      <c r="B40" s="7"/>
      <c r="C40" s="56"/>
      <c r="D40" s="7"/>
      <c r="E40" s="56"/>
      <c r="F40" s="56"/>
      <c r="J40" s="57"/>
      <c r="K40" s="57"/>
      <c r="L40" s="57"/>
      <c r="M40" s="58"/>
      <c r="N40" s="58"/>
      <c r="O40" s="58"/>
      <c r="BQ40" s="59"/>
    </row>
    <row r="41" spans="1:69" ht="17.25">
      <c r="A41">
        <v>28</v>
      </c>
      <c r="B41" s="7"/>
      <c r="C41" s="56"/>
      <c r="D41" s="7"/>
      <c r="E41" s="56"/>
      <c r="F41" s="56"/>
      <c r="J41" s="57"/>
      <c r="K41" s="57"/>
      <c r="L41" s="57"/>
      <c r="M41" s="58"/>
      <c r="N41" s="58"/>
      <c r="O41" s="58"/>
      <c r="BQ41" s="59"/>
    </row>
    <row r="42" spans="1:69" ht="17.25">
      <c r="A42">
        <v>29</v>
      </c>
      <c r="B42" s="7"/>
      <c r="C42" s="56"/>
      <c r="D42" s="7"/>
      <c r="E42" s="56"/>
      <c r="F42" s="56"/>
      <c r="J42" s="57"/>
      <c r="K42" s="57"/>
      <c r="L42" s="57"/>
      <c r="M42" s="58"/>
      <c r="N42" s="58"/>
      <c r="O42" s="58"/>
      <c r="BQ42" s="59"/>
    </row>
    <row r="43" spans="1:15" ht="17.25">
      <c r="A43">
        <v>30</v>
      </c>
      <c r="C43" s="61"/>
      <c r="E43" s="61"/>
      <c r="F43" s="62"/>
      <c r="J43" s="57"/>
      <c r="K43" s="57"/>
      <c r="L43" s="57"/>
      <c r="M43" s="57"/>
      <c r="N43" s="57"/>
      <c r="O43" s="57"/>
    </row>
    <row r="44" spans="3:15" ht="17.25">
      <c r="C44" s="61"/>
      <c r="E44" s="61"/>
      <c r="F44" s="62"/>
      <c r="J44" s="57"/>
      <c r="K44" s="57"/>
      <c r="L44" s="57"/>
      <c r="M44" s="57"/>
      <c r="N44" s="57"/>
      <c r="O44" s="57"/>
    </row>
    <row r="45" spans="3:15" ht="17.25">
      <c r="C45" s="61"/>
      <c r="E45" s="61"/>
      <c r="F45" s="62"/>
      <c r="J45" s="57"/>
      <c r="K45" s="57"/>
      <c r="L45" s="57"/>
      <c r="M45" s="57"/>
      <c r="N45" s="57"/>
      <c r="O45" s="57"/>
    </row>
    <row r="46" spans="3:15" ht="17.25">
      <c r="C46" s="61"/>
      <c r="E46" s="61"/>
      <c r="F46" s="62"/>
      <c r="J46" s="57"/>
      <c r="K46" s="57"/>
      <c r="L46" s="57"/>
      <c r="M46" s="57"/>
      <c r="N46" s="57"/>
      <c r="O46" s="57"/>
    </row>
    <row r="47" spans="3:15" ht="17.25">
      <c r="C47" s="61"/>
      <c r="E47" s="61"/>
      <c r="F47" s="62"/>
      <c r="J47" s="57"/>
      <c r="K47" s="57"/>
      <c r="L47" s="57"/>
      <c r="M47" s="57"/>
      <c r="N47" s="57"/>
      <c r="O47" s="57"/>
    </row>
    <row r="48" spans="3:15" ht="17.25">
      <c r="C48" s="61"/>
      <c r="E48" s="61"/>
      <c r="F48" s="62"/>
      <c r="J48" s="57"/>
      <c r="K48" s="57"/>
      <c r="L48" s="57"/>
      <c r="M48" s="57"/>
      <c r="N48" s="57"/>
      <c r="O48" s="57"/>
    </row>
    <row r="49" spans="3:15" ht="17.25">
      <c r="C49" s="61"/>
      <c r="E49" s="61"/>
      <c r="F49" s="62"/>
      <c r="J49" s="57"/>
      <c r="K49" s="57"/>
      <c r="L49" s="57"/>
      <c r="M49" s="57"/>
      <c r="N49" s="57"/>
      <c r="O49" s="57"/>
    </row>
    <row r="50" spans="3:15" ht="17.25">
      <c r="C50" s="61"/>
      <c r="E50" s="61"/>
      <c r="F50" s="62"/>
      <c r="J50" s="57"/>
      <c r="K50" s="57"/>
      <c r="L50" s="57"/>
      <c r="M50" s="57"/>
      <c r="N50" s="57"/>
      <c r="O50" s="57"/>
    </row>
    <row r="51" spans="3:15" ht="17.25">
      <c r="C51" s="61"/>
      <c r="E51" s="61"/>
      <c r="F51" s="62"/>
      <c r="J51" s="57"/>
      <c r="K51" s="57"/>
      <c r="L51" s="57"/>
      <c r="M51" s="57"/>
      <c r="N51" s="57"/>
      <c r="O51" s="57"/>
    </row>
    <row r="52" spans="3:15" ht="17.25">
      <c r="C52" s="61"/>
      <c r="E52" s="61"/>
      <c r="F52" s="62"/>
      <c r="J52" s="57"/>
      <c r="K52" s="57"/>
      <c r="L52" s="57"/>
      <c r="M52" s="57"/>
      <c r="N52" s="57"/>
      <c r="O52" s="57"/>
    </row>
    <row r="53" spans="3:15" ht="17.25">
      <c r="C53" s="61"/>
      <c r="E53" s="61"/>
      <c r="F53" s="62"/>
      <c r="J53" s="57"/>
      <c r="K53" s="57"/>
      <c r="L53" s="57"/>
      <c r="M53" s="57"/>
      <c r="N53" s="57"/>
      <c r="O53" s="57"/>
    </row>
    <row r="54" spans="3:15" ht="17.25">
      <c r="C54" s="61"/>
      <c r="E54" s="61"/>
      <c r="F54" s="62"/>
      <c r="J54" s="57"/>
      <c r="K54" s="57"/>
      <c r="L54" s="57"/>
      <c r="M54" s="57"/>
      <c r="N54" s="57"/>
      <c r="O54" s="57"/>
    </row>
    <row r="55" spans="3:15" ht="17.25">
      <c r="C55" s="61"/>
      <c r="E55" s="61"/>
      <c r="F55" s="62"/>
      <c r="J55" s="57"/>
      <c r="K55" s="57"/>
      <c r="L55" s="57"/>
      <c r="M55" s="57"/>
      <c r="N55" s="57"/>
      <c r="O55" s="57"/>
    </row>
    <row r="56" spans="3:15" ht="17.25">
      <c r="C56" s="61"/>
      <c r="E56" s="61"/>
      <c r="F56" s="62"/>
      <c r="J56" s="57"/>
      <c r="K56" s="57"/>
      <c r="L56" s="57"/>
      <c r="M56" s="57"/>
      <c r="N56" s="57"/>
      <c r="O56" s="57"/>
    </row>
    <row r="57" spans="3:15" ht="17.25">
      <c r="C57" s="61"/>
      <c r="E57" s="61"/>
      <c r="F57" s="62"/>
      <c r="J57" s="57"/>
      <c r="K57" s="57"/>
      <c r="L57" s="57"/>
      <c r="M57" s="57"/>
      <c r="N57" s="57"/>
      <c r="O57" s="57"/>
    </row>
    <row r="58" spans="3:15" ht="17.25">
      <c r="C58" s="61"/>
      <c r="E58" s="61"/>
      <c r="F58" s="62"/>
      <c r="J58" s="57"/>
      <c r="K58" s="57"/>
      <c r="L58" s="57"/>
      <c r="M58" s="57"/>
      <c r="N58" s="57"/>
      <c r="O58" s="57"/>
    </row>
    <row r="59" spans="3:15" ht="17.25">
      <c r="C59" s="61"/>
      <c r="E59" s="61"/>
      <c r="F59" s="62"/>
      <c r="J59" s="57"/>
      <c r="K59" s="57"/>
      <c r="L59" s="57"/>
      <c r="M59" s="57"/>
      <c r="N59" s="57"/>
      <c r="O59" s="57"/>
    </row>
    <row r="60" spans="3:15" ht="17.25">
      <c r="C60" s="61"/>
      <c r="E60" s="61"/>
      <c r="F60" s="62"/>
      <c r="J60" s="57"/>
      <c r="K60" s="57"/>
      <c r="L60" s="57"/>
      <c r="M60" s="57"/>
      <c r="N60" s="57"/>
      <c r="O60" s="57"/>
    </row>
    <row r="61" spans="3:15" ht="17.25">
      <c r="C61" s="61"/>
      <c r="E61" s="61"/>
      <c r="F61" s="62"/>
      <c r="J61" s="57"/>
      <c r="K61" s="57"/>
      <c r="L61" s="57"/>
      <c r="M61" s="57"/>
      <c r="N61" s="57"/>
      <c r="O61" s="57"/>
    </row>
    <row r="62" spans="3:15" ht="17.25">
      <c r="C62" s="61"/>
      <c r="E62" s="61"/>
      <c r="F62" s="62"/>
      <c r="J62" s="57"/>
      <c r="K62" s="57"/>
      <c r="L62" s="57"/>
      <c r="M62" s="57"/>
      <c r="N62" s="57"/>
      <c r="O62" s="57"/>
    </row>
  </sheetData>
  <printOptions/>
  <pageMargins left="0.5118110236220472" right="0.5118110236220472" top="0.984251968503937" bottom="0.5118110236220472" header="0.5118110236220472" footer="0.5118110236220472"/>
  <pageSetup horizontalDpi="200" verticalDpi="200" orientation="landscape" paperSize="9" scale="60" r:id="rId3"/>
  <headerFooter alignWithMargins="0">
    <oddHeader>&amp;C&amp;F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sasaaki</cp:lastModifiedBy>
  <cp:lastPrinted>2007-11-02T05:23:47Z</cp:lastPrinted>
  <dcterms:created xsi:type="dcterms:W3CDTF">2004-02-14T05:16:16Z</dcterms:created>
  <dcterms:modified xsi:type="dcterms:W3CDTF">2008-09-01T08:58:45Z</dcterms:modified>
  <cp:category/>
  <cp:version/>
  <cp:contentType/>
  <cp:contentStatus/>
</cp:coreProperties>
</file>