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405" windowHeight="12810" tabRatio="782" firstSheet="9" activeTab="13"/>
  </bookViews>
  <sheets>
    <sheet name="ｿｳﾊﾁ_'08年01月" sheetId="1" r:id="rId1"/>
    <sheet name="ｿｳﾊﾁ(精密)_'08.01" sheetId="2" r:id="rId2"/>
    <sheet name="ﾑｼｶﾞﾚｲ_'07.05.10" sheetId="3" r:id="rId3"/>
    <sheet name="ﾑｼｶﾞﾚｲ(精密)_'07.05.10" sheetId="4" r:id="rId4"/>
    <sheet name="ﾑｼｶﾞﾚｲ_'07.05.25" sheetId="5" r:id="rId5"/>
    <sheet name="ﾑｼｶﾞﾚｲ(精密)_'07.05.25" sheetId="6" r:id="rId6"/>
    <sheet name="ﾑｼｶﾞﾚｲ_'07.08" sheetId="7" r:id="rId7"/>
    <sheet name="ﾑｼｶﾞﾚｲ_'07.09" sheetId="8" r:id="rId8"/>
    <sheet name="ﾑｼｶﾞﾚｲ_'07.10" sheetId="9" r:id="rId9"/>
    <sheet name="ﾑｼｶﾞﾚｲ_'07.12" sheetId="10" r:id="rId10"/>
    <sheet name="ｿｳﾊﾁ･ﾑｼｶﾞﾚｲ胃内容物コード表" sheetId="11" r:id="rId11"/>
    <sheet name="ｱｶｶﾞﾚｲ_'08.02" sheetId="12" r:id="rId12"/>
    <sheet name="ｱｶｶﾞﾚｲ(精密)_'08.02" sheetId="13" r:id="rId13"/>
    <sheet name="ｱｶｶﾞﾚｲ(精密)_'08.03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</sheets>
  <definedNames/>
  <calcPr fullCalcOnLoad="1"/>
</workbook>
</file>

<file path=xl/sharedStrings.xml><?xml version="1.0" encoding="utf-8"?>
<sst xmlns="http://schemas.openxmlformats.org/spreadsheetml/2006/main" count="2518" uniqueCount="327">
  <si>
    <t>全長(cm)</t>
  </si>
  <si>
    <t>～</t>
  </si>
  <si>
    <t>測定尾数</t>
  </si>
  <si>
    <t>水揚箱数</t>
  </si>
  <si>
    <t>箱内尾数</t>
  </si>
  <si>
    <t>測定重量(kg)</t>
  </si>
  <si>
    <t>箱内重量(kg)</t>
  </si>
  <si>
    <t>全重量（ｋｇ）</t>
  </si>
  <si>
    <t>箱規格</t>
  </si>
  <si>
    <t>ｽﾁﾛｰﾙ</t>
  </si>
  <si>
    <t>木箱厚</t>
  </si>
  <si>
    <t>木箱薄</t>
  </si>
  <si>
    <t>1尾当り重量(g)</t>
  </si>
  <si>
    <t>2008年1月18日　船名：5.6あけぼの丸</t>
  </si>
  <si>
    <t>子持8入</t>
  </si>
  <si>
    <t>子持10入</t>
  </si>
  <si>
    <t>子持15入</t>
  </si>
  <si>
    <t>子持20入</t>
  </si>
  <si>
    <t>子持24入</t>
  </si>
  <si>
    <t>子持30入</t>
  </si>
  <si>
    <t>子持36入</t>
  </si>
  <si>
    <t>子持40入</t>
  </si>
  <si>
    <t>2007年5月10　船名:浜吉丸</t>
  </si>
  <si>
    <t>漁区：9914</t>
  </si>
  <si>
    <t>魚種：ムシガレイ</t>
  </si>
  <si>
    <t>12入</t>
  </si>
  <si>
    <t>測定体重(g)</t>
  </si>
  <si>
    <t>16入</t>
  </si>
  <si>
    <t>20入</t>
  </si>
  <si>
    <t>24入</t>
  </si>
  <si>
    <t>28入</t>
  </si>
  <si>
    <t>32入</t>
  </si>
  <si>
    <t>7入</t>
  </si>
  <si>
    <t>8入</t>
  </si>
  <si>
    <t>9入</t>
  </si>
  <si>
    <t>10入</t>
  </si>
  <si>
    <t>11入</t>
  </si>
  <si>
    <t>13入</t>
  </si>
  <si>
    <t>14入</t>
  </si>
  <si>
    <t>15入</t>
  </si>
  <si>
    <t>45入</t>
  </si>
  <si>
    <t>55入</t>
  </si>
  <si>
    <t>80入</t>
  </si>
  <si>
    <t>100入</t>
  </si>
  <si>
    <t>120入</t>
  </si>
  <si>
    <t>散14</t>
  </si>
  <si>
    <t>散15</t>
  </si>
  <si>
    <t>散16</t>
  </si>
  <si>
    <t>散17</t>
  </si>
  <si>
    <t>平均全長(cm)</t>
  </si>
  <si>
    <t>全重量(kg)</t>
  </si>
  <si>
    <t>箱規格</t>
  </si>
  <si>
    <t>木箱厚</t>
  </si>
  <si>
    <t>木箱薄</t>
  </si>
  <si>
    <t>全重：ｽﾁﾛｰﾙは+5kg，木箱厚(14cm)は+13kg,木箱薄(10cm,氷無)は+2.7kg,木箱厚(14cm,氷無)は+3.8kg</t>
  </si>
  <si>
    <t>2007年5月25日　船名:第5あけぼの丸</t>
  </si>
  <si>
    <t>漁区番号：8805,8802</t>
  </si>
  <si>
    <t>漁区番号：8909</t>
  </si>
  <si>
    <t>40入</t>
  </si>
  <si>
    <t>50入</t>
  </si>
  <si>
    <t>60入</t>
  </si>
  <si>
    <t>散18</t>
  </si>
  <si>
    <t>散19</t>
  </si>
  <si>
    <t>散20</t>
  </si>
  <si>
    <t>全重：発泡は+5kg，木箱厚(14cm)は+13kg,木箱薄(10cm,氷無)は+2.7kg,木箱厚(14cm,氷無)は+3.8kg</t>
  </si>
  <si>
    <t>:3キロ箱ｽﾁﾛｰﾙ</t>
  </si>
  <si>
    <t>2007年８月２９日　船名:海幸丸</t>
  </si>
  <si>
    <t>漁区番号：9917、9811</t>
  </si>
  <si>
    <t>5入</t>
  </si>
  <si>
    <t>測定体重(g)</t>
  </si>
  <si>
    <t>6入</t>
  </si>
  <si>
    <t>70入</t>
  </si>
  <si>
    <t>散1</t>
  </si>
  <si>
    <t>散2</t>
  </si>
  <si>
    <t>散3</t>
  </si>
  <si>
    <t>散4</t>
  </si>
  <si>
    <t>散5</t>
  </si>
  <si>
    <t>散6</t>
  </si>
  <si>
    <t>スチロール小箱</t>
  </si>
  <si>
    <t>2007年9月19日　船名:浜吉丸</t>
  </si>
  <si>
    <t>漁区番号：8806,8803,8709,8706</t>
  </si>
  <si>
    <t>150入</t>
  </si>
  <si>
    <t>ｽﾁﾛｰﾙ大</t>
  </si>
  <si>
    <t>2007年 10月  19日　船名:11あけぼの丸</t>
  </si>
  <si>
    <t>漁区番号：</t>
  </si>
  <si>
    <t>3キロｽﾁﾛｰﾙ</t>
  </si>
  <si>
    <t>ソウハチ精密測定結果表</t>
  </si>
  <si>
    <t>雌雄</t>
  </si>
  <si>
    <t>雌成熟度</t>
  </si>
  <si>
    <t>雄成熟度</t>
  </si>
  <si>
    <t>♂－１</t>
  </si>
  <si>
    <t>未熟－１</t>
  </si>
  <si>
    <t>♀－２</t>
  </si>
  <si>
    <t>中熟－２</t>
  </si>
  <si>
    <t>不明－３</t>
  </si>
  <si>
    <t>成熟－３</t>
  </si>
  <si>
    <t>完熟－４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</si>
  <si>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</si>
  <si>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</si>
  <si>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</si>
  <si>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</si>
  <si>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</si>
  <si>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</si>
  <si>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</si>
  <si>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</si>
  <si>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年齢</t>
  </si>
  <si>
    <t>生殖腺重量(g)</t>
  </si>
  <si>
    <t>生殖腺熟度</t>
  </si>
  <si>
    <t>胃内容物重量(g)</t>
  </si>
  <si>
    <t>胃内容</t>
  </si>
  <si>
    <t>調査日：2008/01/18</t>
  </si>
  <si>
    <t>船名：第5あけぼの丸</t>
  </si>
  <si>
    <t>20入子持</t>
  </si>
  <si>
    <t>24入子持</t>
  </si>
  <si>
    <t>30入子持</t>
  </si>
  <si>
    <t>36入</t>
  </si>
  <si>
    <t>36入子持</t>
  </si>
  <si>
    <t>21,99</t>
  </si>
  <si>
    <t>卵が片方だけ</t>
  </si>
  <si>
    <t>20,50</t>
  </si>
  <si>
    <t>20,41,50</t>
  </si>
  <si>
    <t>50,60</t>
  </si>
  <si>
    <t>50,20</t>
  </si>
  <si>
    <t>25,50,20</t>
  </si>
  <si>
    <t>ムシガレイ精密測定結果表</t>
  </si>
  <si>
    <t>漁場：</t>
  </si>
  <si>
    <t>全長</t>
  </si>
  <si>
    <t>標準体長</t>
  </si>
  <si>
    <t>体重</t>
  </si>
  <si>
    <t>生殖腺</t>
  </si>
  <si>
    <t>胃内容物重量</t>
  </si>
  <si>
    <t>胃内容物</t>
  </si>
  <si>
    <t>(mm)</t>
  </si>
  <si>
    <t>(g)</t>
  </si>
  <si>
    <t>♂♀</t>
  </si>
  <si>
    <t>重量(g)</t>
  </si>
  <si>
    <t>熟度</t>
  </si>
  <si>
    <t>（g）</t>
  </si>
  <si>
    <t>船名：あけぼの丸</t>
  </si>
  <si>
    <t>9入</t>
  </si>
  <si>
    <t>10入</t>
  </si>
  <si>
    <t>11入</t>
  </si>
  <si>
    <t>12入</t>
  </si>
  <si>
    <t>13入</t>
  </si>
  <si>
    <t>15入</t>
  </si>
  <si>
    <t>32入</t>
  </si>
  <si>
    <t>28入</t>
  </si>
  <si>
    <t>船名：浜吉丸</t>
  </si>
  <si>
    <t>つぶし</t>
  </si>
  <si>
    <t>測定重量(kg)</t>
  </si>
  <si>
    <t>箱内重量(kg)</t>
  </si>
  <si>
    <t>ｽﾁﾛｰﾙ</t>
  </si>
  <si>
    <t>全重：ｽﾁﾛｰﾙは+5kg，木箱厚(14cm)は+13kg,木箱薄(10cm,氷無)は+2.7kg,木箱厚(14cm,氷無)は+3.8kg</t>
  </si>
  <si>
    <t>調査日：2005年05月10日</t>
  </si>
  <si>
    <t>漁区番号：9914</t>
  </si>
  <si>
    <t>28入</t>
  </si>
  <si>
    <t>調査日：2005年05月25日</t>
  </si>
  <si>
    <t>漁区番号：：8805,8802</t>
  </si>
  <si>
    <t>21,96</t>
  </si>
  <si>
    <t>21,22</t>
  </si>
  <si>
    <t>21,25</t>
  </si>
  <si>
    <t>25,29</t>
  </si>
  <si>
    <t>41,21</t>
  </si>
  <si>
    <t>10,25</t>
  </si>
  <si>
    <t>50,25,21</t>
  </si>
  <si>
    <t>7入(3kg)</t>
  </si>
  <si>
    <t>3kg</t>
  </si>
  <si>
    <t>8入(3kg)</t>
  </si>
  <si>
    <t>3kg</t>
  </si>
  <si>
    <t>9入(5kg)</t>
  </si>
  <si>
    <t>5kg</t>
  </si>
  <si>
    <t>10入(3kg)</t>
  </si>
  <si>
    <t>ツブシ</t>
  </si>
  <si>
    <t>3キロｽﾁﾛｰﾙ</t>
  </si>
  <si>
    <t>2007年 12月 5日　船名:11あけぼの</t>
  </si>
  <si>
    <t>魚種：ソウハチ</t>
  </si>
  <si>
    <t>漁場：</t>
  </si>
  <si>
    <t>：8901</t>
  </si>
  <si>
    <t>30入</t>
  </si>
  <si>
    <t>36入</t>
  </si>
  <si>
    <t>70入</t>
  </si>
  <si>
    <t>80入</t>
  </si>
  <si>
    <t>90入</t>
  </si>
  <si>
    <t>100入</t>
  </si>
  <si>
    <t>No.12</t>
  </si>
  <si>
    <t>No.13</t>
  </si>
  <si>
    <t>No.14</t>
  </si>
  <si>
    <t>No.15</t>
  </si>
  <si>
    <t>No.16</t>
  </si>
  <si>
    <t>つぶし</t>
  </si>
  <si>
    <t>平均(cm)</t>
  </si>
  <si>
    <t>S.D(cm)</t>
  </si>
  <si>
    <t>魚種：アカガレイ</t>
  </si>
  <si>
    <t>体長(cm)</t>
  </si>
  <si>
    <t>19入</t>
  </si>
  <si>
    <t>引伸ばし尾数</t>
  </si>
  <si>
    <t>まとめた尾数</t>
  </si>
  <si>
    <t>No.4</t>
  </si>
  <si>
    <t>No.5</t>
  </si>
  <si>
    <t>No.6</t>
  </si>
  <si>
    <t>No.7</t>
  </si>
  <si>
    <t>No.8</t>
  </si>
  <si>
    <t>2008年2月20日　船名：13･15暉祥丸</t>
  </si>
  <si>
    <t>子持7入</t>
  </si>
  <si>
    <t>子持8入</t>
  </si>
  <si>
    <t>子持9入</t>
  </si>
  <si>
    <t>子持10入</t>
  </si>
  <si>
    <t>子持11入</t>
  </si>
  <si>
    <t>子持12入</t>
  </si>
  <si>
    <t>子持13入</t>
  </si>
  <si>
    <t>子持14入</t>
  </si>
  <si>
    <t>子持15入</t>
  </si>
  <si>
    <t>子持16入</t>
  </si>
  <si>
    <t>子持17入</t>
  </si>
  <si>
    <t>子持18入</t>
  </si>
  <si>
    <t>子持19入</t>
  </si>
  <si>
    <t>子持20入</t>
  </si>
  <si>
    <t>子持23入</t>
  </si>
  <si>
    <t>子持24入</t>
  </si>
  <si>
    <t>子持25入</t>
  </si>
  <si>
    <t>子持26入</t>
  </si>
  <si>
    <t>子持27入</t>
  </si>
  <si>
    <t>子無9入</t>
  </si>
  <si>
    <t>子無10入</t>
  </si>
  <si>
    <t>子無11入</t>
  </si>
  <si>
    <t>子無12入</t>
  </si>
  <si>
    <t>子無13入</t>
  </si>
  <si>
    <t>子無14入</t>
  </si>
  <si>
    <t>子無15入</t>
  </si>
  <si>
    <t>子無16入</t>
  </si>
  <si>
    <t>子無17入</t>
  </si>
  <si>
    <t>子無19入</t>
  </si>
  <si>
    <t>No.10</t>
  </si>
  <si>
    <t>銘柄</t>
  </si>
  <si>
    <t>全長</t>
  </si>
  <si>
    <t>標準体長</t>
  </si>
  <si>
    <t>体重</t>
  </si>
  <si>
    <t>性別</t>
  </si>
  <si>
    <t>№</t>
  </si>
  <si>
    <t>（㎜）</t>
  </si>
  <si>
    <t>（ｇ）</t>
  </si>
  <si>
    <t>♂1,♀2</t>
  </si>
  <si>
    <t>№4</t>
  </si>
  <si>
    <t>№5</t>
  </si>
  <si>
    <t>№6</t>
  </si>
  <si>
    <t>№7</t>
  </si>
  <si>
    <t>船　名：13･15暉祥丸</t>
  </si>
  <si>
    <t>銘柄：バラ　⇒　パンチング分</t>
  </si>
  <si>
    <t>No.</t>
  </si>
  <si>
    <t>全長(mm)</t>
  </si>
  <si>
    <t>体長(mm)</t>
  </si>
  <si>
    <t>体重(g)</t>
  </si>
  <si>
    <t>雌雄</t>
  </si>
  <si>
    <t>熟度</t>
  </si>
  <si>
    <t>No.</t>
  </si>
  <si>
    <t>No.</t>
  </si>
  <si>
    <t>階級(cm)</t>
  </si>
  <si>
    <t>標本数</t>
  </si>
  <si>
    <t>♀</t>
  </si>
  <si>
    <t>♂</t>
  </si>
  <si>
    <t>計</t>
  </si>
  <si>
    <t>♀</t>
  </si>
  <si>
    <t>♂</t>
  </si>
  <si>
    <t>測定部位：TL</t>
  </si>
  <si>
    <t>重量(g)</t>
  </si>
  <si>
    <t>熟度は、重要カレイ類の生態と資源管理に関する研究総合報告書の</t>
  </si>
  <si>
    <t>アカガレイの熟度判別をもとに行った。</t>
  </si>
  <si>
    <t>♂</t>
  </si>
  <si>
    <t>♀</t>
  </si>
  <si>
    <t>測定日：2008年3月14日　　魚種：アカガレイ</t>
  </si>
  <si>
    <t>銘柄：No.10</t>
  </si>
  <si>
    <t>銘柄：豆(木箱)</t>
  </si>
  <si>
    <t>銘柄：No.10　⇒　パンチング分</t>
  </si>
  <si>
    <t>♂</t>
  </si>
  <si>
    <t>10.97kg</t>
  </si>
  <si>
    <t>♂</t>
  </si>
  <si>
    <t>銘柄：豆　⇒　パンチング分</t>
  </si>
  <si>
    <t>♂</t>
  </si>
  <si>
    <t>12.3kg</t>
  </si>
  <si>
    <t>H15～</t>
  </si>
  <si>
    <t>胃内容物コード</t>
  </si>
  <si>
    <t>胃内容物</t>
  </si>
  <si>
    <t>空胃</t>
  </si>
  <si>
    <t>カレイ類</t>
  </si>
  <si>
    <t>オキアミ類</t>
  </si>
  <si>
    <t>魚卵</t>
  </si>
  <si>
    <r>
      <t>ヨコエビ類　　　</t>
    </r>
    <r>
      <rPr>
        <sz val="9"/>
        <rFont val="ＭＳ Ｐゴシック"/>
        <family val="3"/>
      </rPr>
      <t>(ｶﾞﾝﾏﾙｽ）</t>
    </r>
  </si>
  <si>
    <t>クモヒトデ</t>
  </si>
  <si>
    <t>カラヌス類</t>
  </si>
  <si>
    <t>ｺﾍﾟﾎﾟｰﾀﾞ　　　　　ｶｲｱｼ類</t>
  </si>
  <si>
    <t>イワシ</t>
  </si>
  <si>
    <t>アミ類</t>
  </si>
  <si>
    <t>サバ</t>
  </si>
  <si>
    <t>エビ類</t>
  </si>
  <si>
    <t>共食い</t>
  </si>
  <si>
    <t>カニ類</t>
  </si>
  <si>
    <t>ｴﾝｺｳｶﾞﾆ　　　　　ｸﾓｶﾞﾆ　　　　　　　ﾌﾀﾎｼｲｼｶﾞﾆ  　　ｵｳｷﾞｶﾞﾆ</t>
  </si>
  <si>
    <t>砂</t>
  </si>
  <si>
    <t>ヤドカリ類</t>
  </si>
  <si>
    <t>コシオリエビ</t>
  </si>
  <si>
    <t>石</t>
  </si>
  <si>
    <t>シャコ類</t>
  </si>
  <si>
    <t>泥</t>
  </si>
  <si>
    <t>エビジャコ類</t>
  </si>
  <si>
    <t>消化不能</t>
  </si>
  <si>
    <t>ウロコ</t>
  </si>
  <si>
    <t>底生甲殻類</t>
  </si>
  <si>
    <t>欠測</t>
  </si>
  <si>
    <t>ゴカイ類</t>
  </si>
  <si>
    <t>多毛類</t>
  </si>
  <si>
    <t>不明</t>
  </si>
  <si>
    <t>寄生虫</t>
  </si>
  <si>
    <t>イカ類</t>
  </si>
  <si>
    <t>巻貝類</t>
  </si>
  <si>
    <t>二枚貝類</t>
  </si>
  <si>
    <t>魚類</t>
  </si>
  <si>
    <t>ﾜﾆｷﾞｽ　　　　　　　　　　ﾜﾆｴｿ　　　　　　　ｶﾅｶﾞｼﾗsp</t>
  </si>
  <si>
    <t>残り：8尾　重量：238.6g</t>
  </si>
  <si>
    <t>8入(子持)</t>
  </si>
  <si>
    <t>14入(子持)</t>
  </si>
  <si>
    <t>18入(子持)</t>
  </si>
  <si>
    <t>23入(子持)</t>
  </si>
  <si>
    <t>9入(子無)</t>
  </si>
  <si>
    <t>No.8</t>
  </si>
  <si>
    <t>No.10</t>
  </si>
  <si>
    <t>残り分</t>
  </si>
  <si>
    <t>重量(g)：測定50尾を除く⇒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</si>
</sst>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0_ "/>
    <numFmt numFmtId="182" formatCode="0_);[Red]\(0\)"/>
    <numFmt numFmtId="183" formatCode="0.000000000000000_);[Red]\(0.000000000000000\)"/>
    <numFmt numFmtId="184" formatCode="0.000_);[Red]\(0.000\)"/>
    <numFmt numFmtId="185" formatCode="0.00000"/>
    <numFmt numFmtId="186" formatCode="0.0000000"/>
    <numFmt numFmtId="187" formatCode="0.000000"/>
    <numFmt numFmtId="188" formatCode="0.00_ "/>
    <numFmt numFmtId="189" formatCode="0.000_ "/>
    <numFmt numFmtId="190" formatCode="0.00000000"/>
    <numFmt numFmtId="191" formatCode="0.000000000"/>
    <numFmt numFmtId="192" formatCode="0.0000000000"/>
    <numFmt numFmtId="193" formatCode="0.00000000000"/>
    <numFmt numFmtId="194" formatCode="0.00_);[Red]\(0.00\)"/>
    <numFmt numFmtId="195" formatCode="#,##0.0;[Red]\-#,##0.0"/>
    <numFmt numFmtId="196" formatCode="#,##0.0_ ;[Red]\-#,##0.0\ "/>
    <numFmt numFmtId="197" formatCode="#,##0_);[Red]\(#,##0\)"/>
    <numFmt numFmtId="198" formatCode="0.0000000000E+00"/>
    <numFmt numFmtId="199" formatCode="0.000000E+00"/>
    <numFmt numFmtId="200" formatCode="0.0000000E+00"/>
    <numFmt numFmtId="201" formatCode="0.00000000E+00"/>
    <numFmt numFmtId="202" formatCode="0.000000000E+00"/>
    <numFmt numFmtId="203" formatCode="#,##0_ "/>
    <numFmt numFmtId="204" formatCode="0.0%"/>
    <numFmt numFmtId="205" formatCode="#,##0.0_);[Red]\(#,##0.0\)"/>
    <numFmt numFmtId="206" formatCode="#,##0.0_ "/>
    <numFmt numFmtId="207" formatCode="#,##0.00_);[Red]\(#,##0.00\)"/>
    <numFmt numFmtId="208" formatCode="#,##0.00_ "/>
    <numFmt numFmtId="209" formatCode="#,##0.000_ "/>
    <numFmt numFmtId="210" formatCode="[$-411]&quot; &quot;yyyy&quot;年 &quot;m&quot;月 &quot;d&quot;日 &quot;dddd"/>
    <numFmt numFmtId="211" formatCode="#\ ?/100"/>
    <numFmt numFmtId="212" formatCode="#\ ?/10"/>
    <numFmt numFmtId="213" formatCode="#\ ???/???"/>
    <numFmt numFmtId="214" formatCode="yyyy&quot;年&quot;m&quot;月&quot;d&quot;日&quot;;@"/>
  </numFmts>
  <fonts count="1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明朝"/>
      <family val="1"/>
    </font>
    <font>
      <sz val="9"/>
      <name val="明朝"/>
      <family val="1"/>
    </font>
    <font>
      <sz val="10.5"/>
      <name val="ＭＳ ゴシック"/>
      <family val="3"/>
    </font>
    <font>
      <sz val="10.5"/>
      <name val="ＭＳ Ｐゴシック"/>
      <family val="3"/>
    </font>
    <font>
      <sz val="10.5"/>
      <name val="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</cellStyleXfs>
  <cellXfs count="374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195" fontId="5" fillId="0" borderId="4" xfId="17" applyNumberFormat="1" applyFont="1" applyFill="1" applyBorder="1" applyAlignment="1" applyProtection="1">
      <alignment/>
      <protection/>
    </xf>
    <xf numFmtId="182" fontId="5" fillId="0" borderId="4" xfId="17" applyNumberFormat="1" applyFont="1" applyFill="1" applyBorder="1" applyAlignment="1" applyProtection="1">
      <alignment/>
      <protection/>
    </xf>
    <xf numFmtId="38" fontId="5" fillId="0" borderId="2" xfId="17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95" fontId="5" fillId="0" borderId="0" xfId="17" applyNumberFormat="1" applyFont="1" applyFill="1" applyAlignment="1">
      <alignment/>
    </xf>
    <xf numFmtId="195" fontId="5" fillId="0" borderId="2" xfId="17" applyNumberFormat="1" applyFont="1" applyFill="1" applyBorder="1" applyAlignment="1" applyProtection="1">
      <alignment/>
      <protection/>
    </xf>
    <xf numFmtId="195" fontId="0" fillId="0" borderId="0" xfId="17" applyNumberFormat="1" applyFill="1" applyAlignment="1">
      <alignment/>
    </xf>
    <xf numFmtId="0" fontId="0" fillId="2" borderId="0" xfId="0" applyFill="1" applyAlignment="1">
      <alignment vertical="center"/>
    </xf>
    <xf numFmtId="195" fontId="0" fillId="0" borderId="0" xfId="17" applyNumberFormat="1" applyFont="1" applyFill="1" applyAlignment="1">
      <alignment/>
    </xf>
    <xf numFmtId="0" fontId="5" fillId="0" borderId="5" xfId="0" applyFont="1" applyFill="1" applyBorder="1" applyAlignment="1" applyProtection="1">
      <alignment vertical="center"/>
      <protection/>
    </xf>
    <xf numFmtId="195" fontId="5" fillId="0" borderId="6" xfId="17" applyNumberFormat="1" applyFont="1" applyFill="1" applyBorder="1" applyAlignment="1" applyProtection="1">
      <alignment/>
      <protection/>
    </xf>
    <xf numFmtId="195" fontId="5" fillId="0" borderId="7" xfId="17" applyNumberFormat="1" applyFont="1" applyFill="1" applyBorder="1" applyAlignme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0" fillId="0" borderId="0" xfId="23">
      <alignment/>
      <protection/>
    </xf>
    <xf numFmtId="0" fontId="6" fillId="0" borderId="0" xfId="26">
      <alignment/>
      <protection/>
    </xf>
    <xf numFmtId="0" fontId="6" fillId="0" borderId="1" xfId="26" applyBorder="1" applyProtection="1">
      <alignment/>
      <protection/>
    </xf>
    <xf numFmtId="0" fontId="6" fillId="0" borderId="3" xfId="26" applyBorder="1" applyAlignment="1" applyProtection="1">
      <alignment horizontal="left"/>
      <protection/>
    </xf>
    <xf numFmtId="0" fontId="6" fillId="0" borderId="8" xfId="26" applyBorder="1" applyAlignment="1" applyProtection="1">
      <alignment horizontal="left"/>
      <protection/>
    </xf>
    <xf numFmtId="0" fontId="6" fillId="0" borderId="0" xfId="26" applyBorder="1" applyAlignment="1" applyProtection="1">
      <alignment horizontal="left"/>
      <protection/>
    </xf>
    <xf numFmtId="0" fontId="0" fillId="0" borderId="9" xfId="23" applyBorder="1" applyAlignment="1">
      <alignment horizontal="center"/>
      <protection/>
    </xf>
    <xf numFmtId="0" fontId="6" fillId="0" borderId="9" xfId="26" applyBorder="1" applyAlignment="1" applyProtection="1">
      <alignment horizontal="center"/>
      <protection/>
    </xf>
    <xf numFmtId="0" fontId="7" fillId="0" borderId="9" xfId="26" applyFont="1" applyBorder="1" applyAlignment="1" applyProtection="1">
      <alignment horizontal="center"/>
      <protection/>
    </xf>
    <xf numFmtId="0" fontId="0" fillId="0" borderId="0" xfId="23" applyAlignment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horizontal="center" wrapText="1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95" fontId="8" fillId="0" borderId="4" xfId="17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  <protection/>
    </xf>
    <xf numFmtId="182" fontId="8" fillId="0" borderId="4" xfId="17" applyNumberFormat="1" applyFont="1" applyFill="1" applyBorder="1" applyAlignment="1" applyProtection="1">
      <alignment/>
      <protection/>
    </xf>
    <xf numFmtId="182" fontId="8" fillId="0" borderId="4" xfId="0" applyNumberFormat="1" applyFont="1" applyFill="1" applyBorder="1" applyAlignment="1" applyProtection="1">
      <alignment vertical="center"/>
      <protection/>
    </xf>
    <xf numFmtId="38" fontId="8" fillId="0" borderId="4" xfId="17" applyFont="1" applyFill="1" applyBorder="1" applyAlignment="1" applyProtection="1">
      <alignment/>
      <protection/>
    </xf>
    <xf numFmtId="176" fontId="8" fillId="0" borderId="6" xfId="0" applyNumberFormat="1" applyFont="1" applyFill="1" applyBorder="1" applyAlignment="1" applyProtection="1">
      <alignment vertical="center"/>
      <protection/>
    </xf>
    <xf numFmtId="176" fontId="8" fillId="0" borderId="1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38" fontId="8" fillId="0" borderId="2" xfId="17" applyFont="1" applyFill="1" applyBorder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38" fontId="8" fillId="0" borderId="11" xfId="17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4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176" fontId="8" fillId="0" borderId="4" xfId="0" applyNumberFormat="1" applyFont="1" applyFill="1" applyBorder="1" applyAlignment="1" applyProtection="1">
      <alignment horizontal="center"/>
      <protection/>
    </xf>
    <xf numFmtId="176" fontId="8" fillId="0" borderId="12" xfId="0" applyNumberFormat="1" applyFont="1" applyFill="1" applyBorder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left"/>
      <protection/>
    </xf>
    <xf numFmtId="1" fontId="8" fillId="0" borderId="3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21" applyFont="1">
      <alignment/>
      <protection/>
    </xf>
    <xf numFmtId="0" fontId="10" fillId="0" borderId="0" xfId="26" applyFont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9" fillId="0" borderId="0" xfId="21" applyFont="1" applyFill="1">
      <alignment/>
      <protection/>
    </xf>
    <xf numFmtId="0" fontId="10" fillId="0" borderId="0" xfId="26" applyFont="1" applyBorder="1" applyProtection="1">
      <alignment/>
      <protection/>
    </xf>
    <xf numFmtId="0" fontId="10" fillId="0" borderId="0" xfId="26" applyFont="1" applyBorder="1" applyAlignment="1" applyProtection="1">
      <alignment horizontal="center"/>
      <protection/>
    </xf>
    <xf numFmtId="0" fontId="10" fillId="0" borderId="0" xfId="26" applyFont="1" applyBorder="1" applyAlignment="1">
      <alignment horizontal="center"/>
      <protection/>
    </xf>
    <xf numFmtId="0" fontId="9" fillId="0" borderId="15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" fillId="0" borderId="1" xfId="26" applyFont="1" applyBorder="1" applyAlignment="1" applyProtection="1">
      <alignment horizontal="center"/>
      <protection/>
    </xf>
    <xf numFmtId="0" fontId="9" fillId="0" borderId="16" xfId="21" applyFont="1" applyBorder="1" applyAlignment="1">
      <alignment horizontal="center"/>
      <protection/>
    </xf>
    <xf numFmtId="0" fontId="10" fillId="0" borderId="16" xfId="26" applyFont="1" applyBorder="1" applyAlignment="1" applyProtection="1">
      <alignment horizontal="center"/>
      <protection/>
    </xf>
    <xf numFmtId="0" fontId="10" fillId="0" borderId="16" xfId="26" applyFont="1" applyBorder="1" applyAlignment="1" applyProtection="1">
      <alignment horizontal="center" vertical="center" shrinkToFit="1"/>
      <protection/>
    </xf>
    <xf numFmtId="0" fontId="10" fillId="0" borderId="0" xfId="26" applyFont="1" applyBorder="1" applyAlignment="1" applyProtection="1">
      <alignment horizontal="center" vertical="center" shrinkToFit="1"/>
      <protection/>
    </xf>
    <xf numFmtId="0" fontId="10" fillId="0" borderId="0" xfId="26" applyFont="1" applyBorder="1" applyAlignment="1" applyProtection="1">
      <alignment horizontal="right" vertical="center" wrapText="1"/>
      <protection/>
    </xf>
    <xf numFmtId="0" fontId="9" fillId="0" borderId="1" xfId="21" applyFont="1" applyBorder="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NumberFormat="1" applyFont="1" applyBorder="1" applyAlignment="1">
      <alignment horizontal="center"/>
      <protection/>
    </xf>
    <xf numFmtId="0" fontId="9" fillId="0" borderId="16" xfId="21" applyFont="1" applyBorder="1" applyAlignment="1">
      <alignment horizontal="right"/>
      <protection/>
    </xf>
    <xf numFmtId="0" fontId="9" fillId="0" borderId="16" xfId="21" applyFont="1" applyBorder="1">
      <alignment/>
      <protection/>
    </xf>
    <xf numFmtId="176" fontId="9" fillId="0" borderId="16" xfId="21" applyNumberFormat="1" applyFont="1" applyBorder="1">
      <alignment/>
      <protection/>
    </xf>
    <xf numFmtId="1" fontId="9" fillId="0" borderId="0" xfId="21" applyNumberFormat="1" applyFont="1" applyBorder="1">
      <alignment/>
      <protection/>
    </xf>
    <xf numFmtId="0" fontId="9" fillId="0" borderId="0" xfId="21" applyFont="1" applyBorder="1" applyAlignment="1">
      <alignment horizontal="right"/>
      <protection/>
    </xf>
    <xf numFmtId="180" fontId="9" fillId="0" borderId="16" xfId="21" applyNumberFormat="1" applyFont="1" applyBorder="1" applyAlignment="1">
      <alignment horizontal="right"/>
      <protection/>
    </xf>
    <xf numFmtId="2" fontId="9" fillId="0" borderId="0" xfId="21" applyNumberFormat="1" applyFont="1" applyBorder="1">
      <alignment/>
      <protection/>
    </xf>
    <xf numFmtId="0" fontId="9" fillId="0" borderId="0" xfId="21" applyFont="1" applyFill="1" applyAlignment="1">
      <alignment horizontal="center"/>
      <protection/>
    </xf>
    <xf numFmtId="176" fontId="9" fillId="0" borderId="0" xfId="21" applyNumberFormat="1" applyFont="1" applyBorder="1">
      <alignment/>
      <protection/>
    </xf>
    <xf numFmtId="176" fontId="9" fillId="0" borderId="0" xfId="21" applyNumberFormat="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9" fillId="0" borderId="0" xfId="21" applyFont="1" applyFill="1" applyBorder="1" applyAlignment="1">
      <alignment horizontal="right"/>
      <protection/>
    </xf>
    <xf numFmtId="180" fontId="9" fillId="0" borderId="0" xfId="21" applyNumberFormat="1" applyFont="1" applyBorder="1" applyAlignment="1">
      <alignment horizontal="right"/>
      <protection/>
    </xf>
    <xf numFmtId="0" fontId="9" fillId="0" borderId="0" xfId="21" applyFont="1" applyFill="1" applyBorder="1" applyAlignment="1">
      <alignment horizontal="center"/>
      <protection/>
    </xf>
    <xf numFmtId="176" fontId="9" fillId="0" borderId="0" xfId="21" applyNumberFormat="1" applyFont="1">
      <alignment/>
      <protection/>
    </xf>
    <xf numFmtId="0" fontId="9" fillId="0" borderId="0" xfId="21" applyFont="1" applyFill="1" applyBorder="1" applyAlignment="1">
      <alignment/>
      <protection/>
    </xf>
    <xf numFmtId="0" fontId="9" fillId="0" borderId="0" xfId="21" applyFont="1" applyAlignment="1">
      <alignment horizontal="right"/>
      <protection/>
    </xf>
    <xf numFmtId="1" fontId="9" fillId="0" borderId="0" xfId="21" applyNumberFormat="1" applyFont="1" applyFill="1" applyBorder="1">
      <alignment/>
      <protection/>
    </xf>
    <xf numFmtId="0" fontId="9" fillId="0" borderId="0" xfId="21" applyNumberFormat="1" applyFont="1" applyBorder="1" applyAlignment="1">
      <alignment horizontal="right"/>
      <protection/>
    </xf>
    <xf numFmtId="38" fontId="9" fillId="0" borderId="0" xfId="17" applyNumberFormat="1" applyFont="1" applyBorder="1" applyAlignment="1">
      <alignment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9" fillId="0" borderId="1" xfId="21" applyNumberFormat="1" applyFont="1" applyBorder="1" applyAlignment="1">
      <alignment horizontal="center"/>
      <protection/>
    </xf>
    <xf numFmtId="0" fontId="9" fillId="0" borderId="1" xfId="21" applyFont="1" applyFill="1" applyBorder="1" applyAlignment="1">
      <alignment horizontal="right"/>
      <protection/>
    </xf>
    <xf numFmtId="1" fontId="9" fillId="0" borderId="1" xfId="21" applyNumberFormat="1" applyFont="1" applyBorder="1">
      <alignment/>
      <protection/>
    </xf>
    <xf numFmtId="176" fontId="9" fillId="0" borderId="1" xfId="21" applyNumberFormat="1" applyFont="1" applyFill="1" applyBorder="1">
      <alignment/>
      <protection/>
    </xf>
    <xf numFmtId="0" fontId="9" fillId="0" borderId="1" xfId="21" applyFont="1" applyFill="1" applyBorder="1">
      <alignment/>
      <protection/>
    </xf>
    <xf numFmtId="0" fontId="9" fillId="0" borderId="1" xfId="21" applyFont="1" applyBorder="1" applyAlignment="1">
      <alignment horizontal="right"/>
      <protection/>
    </xf>
    <xf numFmtId="38" fontId="9" fillId="0" borderId="1" xfId="17" applyNumberFormat="1" applyFont="1" applyBorder="1" applyAlignment="1">
      <alignment/>
    </xf>
    <xf numFmtId="0" fontId="9" fillId="0" borderId="1" xfId="21" applyNumberFormat="1" applyFont="1" applyFill="1" applyBorder="1" applyAlignment="1">
      <alignment horizontal="right"/>
      <protection/>
    </xf>
    <xf numFmtId="176" fontId="9" fillId="0" borderId="1" xfId="21" applyNumberFormat="1" applyFont="1" applyBorder="1">
      <alignment/>
      <protection/>
    </xf>
    <xf numFmtId="0" fontId="9" fillId="0" borderId="17" xfId="21" applyFont="1" applyBorder="1" applyAlignment="1">
      <alignment horizontal="center"/>
      <protection/>
    </xf>
    <xf numFmtId="0" fontId="9" fillId="0" borderId="3" xfId="21" applyFont="1" applyBorder="1">
      <alignment/>
      <protection/>
    </xf>
    <xf numFmtId="0" fontId="9" fillId="0" borderId="8" xfId="21" applyFont="1" applyBorder="1" applyAlignment="1">
      <alignment horizontal="center"/>
      <protection/>
    </xf>
    <xf numFmtId="0" fontId="9" fillId="0" borderId="16" xfId="21" applyNumberFormat="1" applyFont="1" applyBorder="1">
      <alignment/>
      <protection/>
    </xf>
    <xf numFmtId="0" fontId="9" fillId="0" borderId="16" xfId="21" applyNumberFormat="1" applyFont="1" applyBorder="1" applyAlignment="1">
      <alignment horizontal="right"/>
      <protection/>
    </xf>
    <xf numFmtId="0" fontId="9" fillId="0" borderId="8" xfId="21" applyFont="1" applyFill="1" applyBorder="1" applyAlignment="1">
      <alignment horizontal="center"/>
      <protection/>
    </xf>
    <xf numFmtId="176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0" fontId="9" fillId="0" borderId="3" xfId="21" applyFont="1" applyBorder="1" applyAlignment="1">
      <alignment horizontal="center"/>
      <protection/>
    </xf>
    <xf numFmtId="180" fontId="9" fillId="0" borderId="1" xfId="21" applyNumberFormat="1" applyFont="1" applyFill="1" applyBorder="1" applyAlignment="1">
      <alignment horizontal="right"/>
      <protection/>
    </xf>
    <xf numFmtId="0" fontId="9" fillId="0" borderId="16" xfId="21" applyNumberFormat="1" applyFont="1" applyBorder="1" applyAlignment="1">
      <alignment horizontal="center"/>
      <protection/>
    </xf>
    <xf numFmtId="195" fontId="8" fillId="0" borderId="0" xfId="17" applyNumberFormat="1" applyFont="1" applyFill="1" applyAlignment="1">
      <alignment/>
    </xf>
    <xf numFmtId="3" fontId="8" fillId="0" borderId="0" xfId="0" applyNumberFormat="1" applyFont="1" applyFill="1" applyAlignment="1" quotePrefix="1">
      <alignment vertical="center"/>
    </xf>
    <xf numFmtId="195" fontId="8" fillId="0" borderId="1" xfId="17" applyNumberFormat="1" applyFont="1" applyFill="1" applyBorder="1" applyAlignment="1" applyProtection="1">
      <alignment/>
      <protection/>
    </xf>
    <xf numFmtId="195" fontId="8" fillId="0" borderId="2" xfId="17" applyNumberFormat="1" applyFont="1" applyFill="1" applyBorder="1" applyAlignment="1" applyProtection="1">
      <alignment/>
      <protection/>
    </xf>
    <xf numFmtId="195" fontId="8" fillId="0" borderId="3" xfId="17" applyNumberFormat="1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 horizontal="center" wrapText="1"/>
      <protection/>
    </xf>
    <xf numFmtId="180" fontId="8" fillId="0" borderId="4" xfId="24" applyNumberFormat="1" applyFont="1" applyFill="1" applyBorder="1" applyProtection="1">
      <alignment/>
      <protection/>
    </xf>
    <xf numFmtId="0" fontId="8" fillId="0" borderId="18" xfId="0" applyFont="1" applyFill="1" applyBorder="1" applyAlignment="1">
      <alignment vertical="center"/>
    </xf>
    <xf numFmtId="195" fontId="8" fillId="0" borderId="12" xfId="17" applyNumberFormat="1" applyFont="1" applyFill="1" applyBorder="1" applyAlignment="1" applyProtection="1">
      <alignment/>
      <protection/>
    </xf>
    <xf numFmtId="180" fontId="8" fillId="0" borderId="2" xfId="24" applyNumberFormat="1" applyFont="1" applyFill="1" applyBorder="1" applyProtection="1">
      <alignment/>
      <protection/>
    </xf>
    <xf numFmtId="0" fontId="8" fillId="0" borderId="18" xfId="0" applyFont="1" applyFill="1" applyBorder="1" applyAlignment="1" applyProtection="1">
      <alignment vertical="center"/>
      <protection/>
    </xf>
    <xf numFmtId="195" fontId="8" fillId="0" borderId="4" xfId="17" applyNumberFormat="1" applyFont="1" applyFill="1" applyBorder="1" applyAlignment="1" applyProtection="1">
      <alignment horizontal="center"/>
      <protection/>
    </xf>
    <xf numFmtId="176" fontId="8" fillId="0" borderId="3" xfId="0" applyNumberFormat="1" applyFont="1" applyFill="1" applyBorder="1" applyAlignment="1" applyProtection="1">
      <alignment horizontal="center"/>
      <protection/>
    </xf>
    <xf numFmtId="195" fontId="9" fillId="0" borderId="0" xfId="17" applyNumberFormat="1" applyFont="1" applyFill="1" applyAlignment="1">
      <alignment/>
    </xf>
    <xf numFmtId="0" fontId="9" fillId="2" borderId="0" xfId="0" applyFont="1" applyFill="1" applyAlignment="1">
      <alignment vertical="center"/>
    </xf>
    <xf numFmtId="0" fontId="8" fillId="0" borderId="5" xfId="0" applyFont="1" applyFill="1" applyBorder="1" applyAlignment="1" applyProtection="1">
      <alignment vertical="center"/>
      <protection/>
    </xf>
    <xf numFmtId="195" fontId="8" fillId="0" borderId="6" xfId="17" applyNumberFormat="1" applyFont="1" applyFill="1" applyBorder="1" applyAlignment="1" applyProtection="1">
      <alignment/>
      <protection/>
    </xf>
    <xf numFmtId="195" fontId="8" fillId="0" borderId="7" xfId="17" applyNumberFormat="1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182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24" applyFont="1" applyAlignment="1" applyProtection="1">
      <alignment horizontal="left"/>
      <protection/>
    </xf>
    <xf numFmtId="0" fontId="8" fillId="0" borderId="0" xfId="24" applyFont="1">
      <alignment/>
      <protection/>
    </xf>
    <xf numFmtId="0" fontId="8" fillId="0" borderId="1" xfId="24" applyFont="1" applyBorder="1" applyAlignment="1" applyProtection="1">
      <alignment horizontal="left"/>
      <protection/>
    </xf>
    <xf numFmtId="0" fontId="8" fillId="0" borderId="1" xfId="24" applyFont="1" applyBorder="1" applyProtection="1">
      <alignment/>
      <protection/>
    </xf>
    <xf numFmtId="3" fontId="8" fillId="0" borderId="1" xfId="24" applyNumberFormat="1" applyFont="1" applyBorder="1" applyProtection="1">
      <alignment/>
      <protection/>
    </xf>
    <xf numFmtId="0" fontId="8" fillId="0" borderId="3" xfId="24" applyFont="1" applyBorder="1" applyAlignment="1" applyProtection="1">
      <alignment horizontal="left"/>
      <protection/>
    </xf>
    <xf numFmtId="0" fontId="8" fillId="4" borderId="3" xfId="24" applyFont="1" applyFill="1" applyBorder="1" applyAlignment="1" applyProtection="1">
      <alignment horizontal="center"/>
      <protection/>
    </xf>
    <xf numFmtId="0" fontId="8" fillId="0" borderId="3" xfId="24" applyFont="1" applyBorder="1" applyProtection="1">
      <alignment/>
      <protection/>
    </xf>
    <xf numFmtId="0" fontId="8" fillId="4" borderId="3" xfId="24" applyFont="1" applyFill="1" applyBorder="1" applyProtection="1">
      <alignment/>
      <protection/>
    </xf>
    <xf numFmtId="0" fontId="8" fillId="4" borderId="5" xfId="24" applyFont="1" applyFill="1" applyBorder="1" applyAlignment="1" applyProtection="1">
      <alignment horizontal="center"/>
      <protection/>
    </xf>
    <xf numFmtId="0" fontId="8" fillId="4" borderId="5" xfId="24" applyFont="1" applyFill="1" applyBorder="1" applyProtection="1">
      <alignment/>
      <protection/>
    </xf>
    <xf numFmtId="176" fontId="8" fillId="0" borderId="2" xfId="24" applyNumberFormat="1" applyFont="1" applyBorder="1" applyProtection="1">
      <alignment/>
      <protection/>
    </xf>
    <xf numFmtId="0" fontId="8" fillId="0" borderId="10" xfId="24" applyFont="1" applyBorder="1" applyAlignment="1" applyProtection="1">
      <alignment horizontal="left"/>
      <protection/>
    </xf>
    <xf numFmtId="176" fontId="8" fillId="0" borderId="10" xfId="24" applyNumberFormat="1" applyFont="1" applyBorder="1" applyProtection="1">
      <alignment/>
      <protection/>
    </xf>
    <xf numFmtId="0" fontId="8" fillId="0" borderId="2" xfId="24" applyFont="1" applyBorder="1" applyProtection="1">
      <alignment/>
      <protection/>
    </xf>
    <xf numFmtId="0" fontId="8" fillId="0" borderId="11" xfId="24" applyFont="1" applyBorder="1" applyProtection="1">
      <alignment/>
      <protection/>
    </xf>
    <xf numFmtId="176" fontId="8" fillId="0" borderId="3" xfId="24" applyNumberFormat="1" applyFont="1" applyBorder="1" applyProtection="1">
      <alignment/>
      <protection/>
    </xf>
    <xf numFmtId="176" fontId="8" fillId="0" borderId="1" xfId="24" applyNumberFormat="1" applyFont="1" applyBorder="1" applyProtection="1">
      <alignment/>
      <protection/>
    </xf>
    <xf numFmtId="0" fontId="8" fillId="0" borderId="13" xfId="24" applyFont="1" applyBorder="1" applyProtection="1">
      <alignment/>
      <protection/>
    </xf>
    <xf numFmtId="0" fontId="8" fillId="0" borderId="2" xfId="24" applyFont="1" applyBorder="1" applyAlignment="1" applyProtection="1">
      <alignment horizontal="left"/>
      <protection/>
    </xf>
    <xf numFmtId="0" fontId="8" fillId="0" borderId="10" xfId="24" applyFont="1" applyBorder="1" applyProtection="1">
      <alignment/>
      <protection/>
    </xf>
    <xf numFmtId="176" fontId="8" fillId="0" borderId="11" xfId="24" applyNumberFormat="1" applyFont="1" applyBorder="1" applyProtection="1">
      <alignment/>
      <protection/>
    </xf>
    <xf numFmtId="2" fontId="8" fillId="0" borderId="2" xfId="24" applyNumberFormat="1" applyFont="1" applyBorder="1" applyProtection="1">
      <alignment/>
      <protection/>
    </xf>
    <xf numFmtId="2" fontId="8" fillId="0" borderId="11" xfId="24" applyNumberFormat="1" applyFont="1" applyBorder="1" applyProtection="1">
      <alignment/>
      <protection/>
    </xf>
    <xf numFmtId="1" fontId="8" fillId="0" borderId="2" xfId="24" applyNumberFormat="1" applyFont="1" applyBorder="1" applyProtection="1">
      <alignment/>
      <protection/>
    </xf>
    <xf numFmtId="176" fontId="8" fillId="0" borderId="13" xfId="24" applyNumberFormat="1" applyFont="1" applyBorder="1" applyProtection="1">
      <alignment/>
      <protection/>
    </xf>
    <xf numFmtId="0" fontId="8" fillId="0" borderId="3" xfId="24" applyFont="1" applyBorder="1" applyAlignment="1" applyProtection="1">
      <alignment horizontal="center"/>
      <protection/>
    </xf>
    <xf numFmtId="176" fontId="8" fillId="0" borderId="3" xfId="24" applyNumberFormat="1" applyFont="1" applyBorder="1" applyAlignment="1" applyProtection="1">
      <alignment horizontal="center"/>
      <protection/>
    </xf>
    <xf numFmtId="176" fontId="8" fillId="0" borderId="13" xfId="24" applyNumberFormat="1" applyFont="1" applyBorder="1" applyAlignment="1" applyProtection="1">
      <alignment horizontal="center"/>
      <protection/>
    </xf>
    <xf numFmtId="0" fontId="8" fillId="0" borderId="13" xfId="24" applyFont="1" applyBorder="1" applyAlignment="1" applyProtection="1">
      <alignment horizontal="center"/>
      <protection/>
    </xf>
    <xf numFmtId="1" fontId="8" fillId="0" borderId="3" xfId="24" applyNumberFormat="1" applyFont="1" applyBorder="1" applyProtection="1">
      <alignment/>
      <protection/>
    </xf>
    <xf numFmtId="1" fontId="8" fillId="0" borderId="13" xfId="24" applyNumberFormat="1" applyFont="1" applyBorder="1" applyProtection="1">
      <alignment/>
      <protection/>
    </xf>
    <xf numFmtId="0" fontId="8" fillId="0" borderId="14" xfId="0" applyFont="1" applyFill="1" applyBorder="1" applyAlignment="1">
      <alignment vertical="center"/>
    </xf>
    <xf numFmtId="182" fontId="8" fillId="0" borderId="4" xfId="24" applyNumberFormat="1" applyFont="1" applyFill="1" applyBorder="1" applyProtection="1">
      <alignment/>
      <protection/>
    </xf>
    <xf numFmtId="182" fontId="8" fillId="0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 horizontal="center"/>
      <protection/>
    </xf>
    <xf numFmtId="14" fontId="0" fillId="0" borderId="0" xfId="22" applyNumberFormat="1">
      <alignment/>
      <protection/>
    </xf>
    <xf numFmtId="0" fontId="0" fillId="0" borderId="17" xfId="22" applyBorder="1">
      <alignment/>
      <protection/>
    </xf>
    <xf numFmtId="0" fontId="0" fillId="0" borderId="19" xfId="22" applyBorder="1" applyAlignment="1">
      <alignment horizontal="center"/>
      <protection/>
    </xf>
    <xf numFmtId="0" fontId="0" fillId="0" borderId="16" xfId="22" applyBorder="1" applyAlignment="1">
      <alignment horizontal="center"/>
      <protection/>
    </xf>
    <xf numFmtId="0" fontId="0" fillId="0" borderId="3" xfId="22" applyBorder="1">
      <alignment/>
      <protection/>
    </xf>
    <xf numFmtId="0" fontId="0" fillId="0" borderId="13" xfId="22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0" borderId="13" xfId="22" applyFill="1" applyBorder="1" applyAlignment="1">
      <alignment horizontal="center"/>
      <protection/>
    </xf>
    <xf numFmtId="0" fontId="0" fillId="0" borderId="1" xfId="22" applyBorder="1">
      <alignment/>
      <protection/>
    </xf>
    <xf numFmtId="176" fontId="0" fillId="0" borderId="0" xfId="22" applyNumberFormat="1">
      <alignment/>
      <protection/>
    </xf>
    <xf numFmtId="0" fontId="0" fillId="0" borderId="0" xfId="22" applyBorder="1" applyAlignment="1">
      <alignment horizontal="center"/>
      <protection/>
    </xf>
    <xf numFmtId="0" fontId="10" fillId="0" borderId="9" xfId="26" applyFont="1" applyBorder="1" applyAlignment="1" applyProtection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8" xfId="22" applyBorder="1">
      <alignment/>
      <protection/>
    </xf>
    <xf numFmtId="0" fontId="0" fillId="0" borderId="20" xfId="22" applyBorder="1">
      <alignment/>
      <protection/>
    </xf>
    <xf numFmtId="0" fontId="0" fillId="0" borderId="21" xfId="22" applyBorder="1">
      <alignment/>
      <protection/>
    </xf>
    <xf numFmtId="179" fontId="0" fillId="0" borderId="1" xfId="22" applyNumberFormat="1" applyBorder="1">
      <alignment/>
      <protection/>
    </xf>
    <xf numFmtId="179" fontId="0" fillId="0" borderId="0" xfId="22" applyNumberFormat="1" applyBorder="1">
      <alignment/>
      <protection/>
    </xf>
    <xf numFmtId="176" fontId="0" fillId="0" borderId="0" xfId="22" applyNumberFormat="1" applyBorder="1">
      <alignment/>
      <protection/>
    </xf>
    <xf numFmtId="180" fontId="0" fillId="0" borderId="0" xfId="22" applyNumberFormat="1" applyBorder="1">
      <alignment/>
      <protection/>
    </xf>
    <xf numFmtId="214" fontId="0" fillId="0" borderId="0" xfId="22" applyNumberFormat="1" applyAlignment="1">
      <alignment horizontal="left"/>
      <protection/>
    </xf>
    <xf numFmtId="180" fontId="0" fillId="0" borderId="1" xfId="22" applyNumberFormat="1" applyBorder="1">
      <alignment/>
      <protection/>
    </xf>
    <xf numFmtId="0" fontId="0" fillId="0" borderId="0" xfId="0" applyAlignment="1">
      <alignment horizontal="center" vertical="center"/>
    </xf>
    <xf numFmtId="195" fontId="0" fillId="0" borderId="0" xfId="17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95" fontId="0" fillId="0" borderId="0" xfId="17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95" fontId="0" fillId="0" borderId="1" xfId="17" applyNumberFormat="1" applyBorder="1" applyAlignment="1">
      <alignment vertical="center"/>
    </xf>
    <xf numFmtId="0" fontId="0" fillId="0" borderId="21" xfId="0" applyBorder="1" applyAlignment="1">
      <alignment vertical="center"/>
    </xf>
    <xf numFmtId="195" fontId="0" fillId="0" borderId="1" xfId="17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5" fontId="0" fillId="0" borderId="0" xfId="17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5" fontId="0" fillId="0" borderId="0" xfId="17" applyNumberFormat="1" applyAlignment="1">
      <alignment vertical="center"/>
    </xf>
    <xf numFmtId="195" fontId="0" fillId="0" borderId="0" xfId="17" applyNumberFormat="1" applyFont="1" applyAlignment="1">
      <alignment vertical="center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0" fillId="0" borderId="0" xfId="26" applyFont="1" applyBorder="1" applyAlignment="1" applyProtection="1">
      <alignment horizontal="right" vertical="center" wrapText="1"/>
      <protection/>
    </xf>
    <xf numFmtId="0" fontId="10" fillId="0" borderId="0" xfId="26" applyFont="1" applyBorder="1" applyAlignment="1" applyProtection="1">
      <alignment horizontal="center"/>
      <protection/>
    </xf>
    <xf numFmtId="0" fontId="10" fillId="0" borderId="23" xfId="26" applyFont="1" applyBorder="1" applyAlignment="1" applyProtection="1">
      <alignment horizontal="left" vertical="center" wrapText="1"/>
      <protection/>
    </xf>
    <xf numFmtId="0" fontId="10" fillId="0" borderId="21" xfId="26" applyFont="1" applyBorder="1" applyAlignment="1" applyProtection="1">
      <alignment horizontal="left" vertical="center" wrapText="1"/>
      <protection/>
    </xf>
    <xf numFmtId="0" fontId="10" fillId="0" borderId="9" xfId="26" applyFont="1" applyBorder="1" applyAlignment="1" applyProtection="1">
      <alignment horizontal="center"/>
      <protection/>
    </xf>
    <xf numFmtId="0" fontId="10" fillId="0" borderId="16" xfId="26" applyFont="1" applyBorder="1" applyAlignment="1" applyProtection="1">
      <alignment horizontal="left" vertic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0" fillId="0" borderId="16" xfId="26" applyFont="1" applyBorder="1" applyAlignment="1" applyProtection="1">
      <alignment horizontal="right" vertical="center" wrapText="1"/>
      <protection/>
    </xf>
    <xf numFmtId="0" fontId="10" fillId="0" borderId="1" xfId="26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0" fillId="0" borderId="19" xfId="22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/>
      <protection/>
    </xf>
    <xf numFmtId="1" fontId="8" fillId="0" borderId="12" xfId="24" applyNumberFormat="1" applyFont="1" applyBorder="1" applyProtection="1">
      <alignment/>
      <protection/>
    </xf>
    <xf numFmtId="0" fontId="0" fillId="0" borderId="16" xfId="23" applyBorder="1" applyAlignment="1">
      <alignment horizontal="center"/>
      <protection/>
    </xf>
    <xf numFmtId="0" fontId="6" fillId="0" borderId="16" xfId="26" applyFont="1" applyBorder="1">
      <alignment/>
      <protection/>
    </xf>
    <xf numFmtId="0" fontId="6" fillId="0" borderId="16" xfId="26" applyBorder="1">
      <alignment/>
      <protection/>
    </xf>
    <xf numFmtId="0" fontId="0" fillId="0" borderId="16" xfId="23" applyBorder="1">
      <alignment/>
      <protection/>
    </xf>
    <xf numFmtId="0" fontId="0" fillId="0" borderId="0" xfId="23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Border="1">
      <alignment/>
      <protection/>
    </xf>
    <xf numFmtId="0" fontId="0" fillId="0" borderId="0" xfId="23" applyBorder="1">
      <alignment/>
      <protection/>
    </xf>
    <xf numFmtId="0" fontId="0" fillId="0" borderId="1" xfId="23" applyBorder="1" applyAlignment="1">
      <alignment horizontal="center"/>
      <protection/>
    </xf>
    <xf numFmtId="0" fontId="6" fillId="0" borderId="1" xfId="26" applyFont="1" applyBorder="1">
      <alignment/>
      <protection/>
    </xf>
    <xf numFmtId="0" fontId="0" fillId="0" borderId="1" xfId="23" applyBorder="1">
      <alignment/>
      <protection/>
    </xf>
    <xf numFmtId="0" fontId="6" fillId="0" borderId="1" xfId="26" applyBorder="1">
      <alignment/>
      <protection/>
    </xf>
    <xf numFmtId="0" fontId="6" fillId="0" borderId="16" xfId="26" applyFont="1" applyBorder="1" applyAlignment="1">
      <alignment horizontal="center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Border="1" applyAlignment="1">
      <alignment horizontal="center"/>
      <protection/>
    </xf>
    <xf numFmtId="0" fontId="6" fillId="0" borderId="1" xfId="26" applyFont="1" applyBorder="1" applyAlignment="1">
      <alignment horizontal="center"/>
      <protection/>
    </xf>
    <xf numFmtId="0" fontId="6" fillId="0" borderId="1" xfId="26" applyBorder="1" applyAlignment="1">
      <alignment horizontal="center"/>
      <protection/>
    </xf>
    <xf numFmtId="0" fontId="6" fillId="0" borderId="9" xfId="26" applyBorder="1" applyAlignment="1" applyProtection="1">
      <alignment horizontal="center" shrinkToFit="1"/>
      <protection/>
    </xf>
    <xf numFmtId="180" fontId="6" fillId="0" borderId="0" xfId="26" applyNumberFormat="1">
      <alignment/>
      <protection/>
    </xf>
    <xf numFmtId="180" fontId="6" fillId="0" borderId="0" xfId="26" applyNumberFormat="1" applyAlignment="1" applyProtection="1">
      <alignment horizontal="left"/>
      <protection/>
    </xf>
    <xf numFmtId="180" fontId="6" fillId="0" borderId="9" xfId="26" applyNumberFormat="1" applyBorder="1" applyAlignment="1" applyProtection="1">
      <alignment horizontal="center"/>
      <protection/>
    </xf>
    <xf numFmtId="180" fontId="6" fillId="0" borderId="16" xfId="26" applyNumberFormat="1" applyBorder="1">
      <alignment/>
      <protection/>
    </xf>
    <xf numFmtId="180" fontId="6" fillId="0" borderId="0" xfId="26" applyNumberFormat="1" applyBorder="1">
      <alignment/>
      <protection/>
    </xf>
    <xf numFmtId="180" fontId="0" fillId="0" borderId="0" xfId="23" applyNumberFormat="1" applyBorder="1">
      <alignment/>
      <protection/>
    </xf>
    <xf numFmtId="180" fontId="6" fillId="0" borderId="1" xfId="26" applyNumberFormat="1" applyBorder="1">
      <alignment/>
      <protection/>
    </xf>
    <xf numFmtId="180" fontId="0" fillId="0" borderId="0" xfId="23" applyNumberFormat="1">
      <alignment/>
      <protection/>
    </xf>
    <xf numFmtId="180" fontId="7" fillId="0" borderId="9" xfId="26" applyNumberFormat="1" applyFont="1" applyBorder="1" applyAlignment="1" applyProtection="1">
      <alignment horizontal="center"/>
      <protection/>
    </xf>
    <xf numFmtId="180" fontId="0" fillId="0" borderId="16" xfId="23" applyNumberFormat="1" applyBorder="1">
      <alignment/>
      <protection/>
    </xf>
    <xf numFmtId="180" fontId="0" fillId="0" borderId="1" xfId="23" applyNumberFormat="1" applyBorder="1">
      <alignment/>
      <protection/>
    </xf>
    <xf numFmtId="180" fontId="7" fillId="0" borderId="9" xfId="26" applyNumberFormat="1" applyFont="1" applyBorder="1" applyAlignment="1" applyProtection="1">
      <alignment horizontal="center" shrinkToFit="1"/>
      <protection/>
    </xf>
    <xf numFmtId="0" fontId="6" fillId="0" borderId="3" xfId="26" applyBorder="1" applyAlignment="1" applyProtection="1">
      <alignment horizontal="left" shrinkToFit="1"/>
      <protection/>
    </xf>
    <xf numFmtId="0" fontId="6" fillId="0" borderId="8" xfId="26" applyBorder="1" applyAlignment="1" applyProtection="1">
      <alignment horizontal="left" shrinkToFit="1"/>
      <protection/>
    </xf>
    <xf numFmtId="0" fontId="0" fillId="0" borderId="0" xfId="25">
      <alignment/>
      <protection/>
    </xf>
    <xf numFmtId="0" fontId="0" fillId="0" borderId="0" xfId="25" applyAlignment="1">
      <alignment horizontal="center"/>
      <protection/>
    </xf>
    <xf numFmtId="0" fontId="11" fillId="0" borderId="24" xfId="25" applyFont="1" applyBorder="1" applyAlignment="1">
      <alignment horizontal="center" vertic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26" xfId="25" applyFont="1" applyBorder="1" applyAlignment="1">
      <alignment horizontal="center" vertical="center"/>
      <protection/>
    </xf>
    <xf numFmtId="0" fontId="11" fillId="0" borderId="27" xfId="25" applyFont="1" applyBorder="1" applyAlignment="1">
      <alignment horizontal="center" vertical="center"/>
      <protection/>
    </xf>
    <xf numFmtId="0" fontId="11" fillId="0" borderId="28" xfId="25" applyFont="1" applyBorder="1" applyAlignment="1">
      <alignment horizontal="center" vertic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0" xfId="25" applyFont="1">
      <alignment/>
      <protection/>
    </xf>
    <xf numFmtId="0" fontId="0" fillId="0" borderId="30" xfId="25" applyBorder="1" applyAlignment="1">
      <alignment horizontal="center" vertical="center"/>
      <protection/>
    </xf>
    <xf numFmtId="0" fontId="0" fillId="0" borderId="31" xfId="25" applyBorder="1" applyAlignment="1">
      <alignment horizontal="center" vertical="center"/>
      <protection/>
    </xf>
    <xf numFmtId="0" fontId="0" fillId="0" borderId="32" xfId="25" applyBorder="1" applyAlignment="1">
      <alignment horizontal="center" vertical="center"/>
      <protection/>
    </xf>
    <xf numFmtId="0" fontId="0" fillId="0" borderId="33" xfId="25" applyBorder="1" applyAlignment="1">
      <alignment horizontal="center" vertical="center"/>
      <protection/>
    </xf>
    <xf numFmtId="0" fontId="0" fillId="0" borderId="34" xfId="25" applyBorder="1" applyAlignment="1">
      <alignment horizontal="center" vertical="center"/>
      <protection/>
    </xf>
    <xf numFmtId="0" fontId="0" fillId="0" borderId="35" xfId="25" applyBorder="1" applyAlignment="1">
      <alignment horizontal="center" vertical="center"/>
      <protection/>
    </xf>
    <xf numFmtId="0" fontId="0" fillId="0" borderId="36" xfId="25" applyBorder="1" applyAlignment="1">
      <alignment horizontal="center" vertical="center"/>
      <protection/>
    </xf>
    <xf numFmtId="0" fontId="0" fillId="0" borderId="37" xfId="25" applyBorder="1" applyAlignment="1">
      <alignment horizontal="center" vertical="center"/>
      <protection/>
    </xf>
    <xf numFmtId="0" fontId="0" fillId="0" borderId="38" xfId="25" applyBorder="1" applyAlignment="1">
      <alignment horizontal="center" vertical="center"/>
      <protection/>
    </xf>
    <xf numFmtId="0" fontId="0" fillId="0" borderId="39" xfId="25" applyBorder="1" applyAlignment="1">
      <alignment horizontal="center" vertical="center"/>
      <protection/>
    </xf>
    <xf numFmtId="0" fontId="0" fillId="0" borderId="40" xfId="25" applyBorder="1" applyAlignment="1">
      <alignment horizontal="center" vertical="center"/>
      <protection/>
    </xf>
    <xf numFmtId="0" fontId="0" fillId="0" borderId="37" xfId="25" applyBorder="1" applyAlignment="1">
      <alignment horizontal="center" vertical="center" wrapText="1"/>
      <protection/>
    </xf>
    <xf numFmtId="0" fontId="0" fillId="0" borderId="38" xfId="25" applyBorder="1" applyAlignment="1">
      <alignment horizontal="center" vertical="center" wrapText="1"/>
      <protection/>
    </xf>
    <xf numFmtId="0" fontId="0" fillId="0" borderId="41" xfId="25" applyBorder="1" applyAlignment="1">
      <alignment horizontal="center" vertical="center"/>
      <protection/>
    </xf>
    <xf numFmtId="0" fontId="0" fillId="0" borderId="42" xfId="25" applyBorder="1" applyAlignment="1">
      <alignment horizontal="center" vertical="center"/>
      <protection/>
    </xf>
    <xf numFmtId="0" fontId="0" fillId="0" borderId="43" xfId="25" applyBorder="1" applyAlignment="1">
      <alignment horizontal="center" vertical="center" wrapText="1"/>
      <protection/>
    </xf>
    <xf numFmtId="0" fontId="0" fillId="0" borderId="44" xfId="25" applyBorder="1" applyAlignment="1">
      <alignment horizontal="center" vertical="center"/>
      <protection/>
    </xf>
    <xf numFmtId="0" fontId="0" fillId="0" borderId="45" xfId="25" applyBorder="1" applyAlignment="1">
      <alignment horizontal="center" vertical="center"/>
      <protection/>
    </xf>
    <xf numFmtId="179" fontId="6" fillId="0" borderId="0" xfId="26" applyNumberFormat="1">
      <alignment/>
      <protection/>
    </xf>
    <xf numFmtId="179" fontId="6" fillId="0" borderId="8" xfId="26" applyNumberFormat="1" applyBorder="1" applyProtection="1">
      <alignment/>
      <protection/>
    </xf>
    <xf numFmtId="179" fontId="6" fillId="0" borderId="0" xfId="26" applyNumberFormat="1" applyBorder="1" applyProtection="1">
      <alignment/>
      <protection/>
    </xf>
    <xf numFmtId="179" fontId="7" fillId="0" borderId="9" xfId="26" applyNumberFormat="1" applyFont="1" applyBorder="1" applyAlignment="1" applyProtection="1">
      <alignment horizontal="center" shrinkToFit="1"/>
      <protection/>
    </xf>
    <xf numFmtId="179" fontId="0" fillId="0" borderId="16" xfId="23" applyNumberFormat="1" applyBorder="1">
      <alignment/>
      <protection/>
    </xf>
    <xf numFmtId="179" fontId="0" fillId="0" borderId="0" xfId="23" applyNumberFormat="1" applyBorder="1">
      <alignment/>
      <protection/>
    </xf>
    <xf numFmtId="179" fontId="0" fillId="0" borderId="1" xfId="23" applyNumberFormat="1" applyBorder="1">
      <alignment/>
      <protection/>
    </xf>
    <xf numFmtId="179" fontId="0" fillId="0" borderId="0" xfId="23" applyNumberFormat="1">
      <alignment/>
      <protection/>
    </xf>
    <xf numFmtId="179" fontId="6" fillId="0" borderId="0" xfId="26" applyNumberFormat="1" applyBorder="1">
      <alignment/>
      <protection/>
    </xf>
    <xf numFmtId="179" fontId="6" fillId="0" borderId="1" xfId="26" applyNumberFormat="1" applyBorder="1">
      <alignment/>
      <protection/>
    </xf>
    <xf numFmtId="179" fontId="9" fillId="0" borderId="0" xfId="21" applyNumberFormat="1" applyFont="1">
      <alignment/>
      <protection/>
    </xf>
    <xf numFmtId="179" fontId="9" fillId="0" borderId="0" xfId="21" applyNumberFormat="1" applyFont="1" applyBorder="1">
      <alignment/>
      <protection/>
    </xf>
    <xf numFmtId="179" fontId="10" fillId="0" borderId="0" xfId="26" applyNumberFormat="1" applyFont="1" applyBorder="1" applyAlignment="1" applyProtection="1">
      <alignment horizontal="center"/>
      <protection/>
    </xf>
    <xf numFmtId="179" fontId="0" fillId="0" borderId="0" xfId="0" applyNumberFormat="1" applyAlignment="1">
      <alignment vertical="center"/>
    </xf>
    <xf numFmtId="179" fontId="10" fillId="0" borderId="16" xfId="26" applyNumberFormat="1" applyFont="1" applyBorder="1" applyAlignment="1" applyProtection="1">
      <alignment horizontal="center"/>
      <protection/>
    </xf>
    <xf numFmtId="179" fontId="10" fillId="0" borderId="1" xfId="26" applyNumberFormat="1" applyFont="1" applyBorder="1" applyAlignment="1" applyProtection="1">
      <alignment horizontal="center"/>
      <protection/>
    </xf>
    <xf numFmtId="179" fontId="9" fillId="0" borderId="16" xfId="21" applyNumberFormat="1" applyFont="1" applyBorder="1">
      <alignment/>
      <protection/>
    </xf>
    <xf numFmtId="179" fontId="9" fillId="0" borderId="0" xfId="21" applyNumberFormat="1" applyFont="1" applyFill="1" applyBorder="1">
      <alignment/>
      <protection/>
    </xf>
    <xf numFmtId="179" fontId="9" fillId="0" borderId="1" xfId="21" applyNumberFormat="1" applyFont="1" applyFill="1" applyBorder="1">
      <alignment/>
      <protection/>
    </xf>
    <xf numFmtId="179" fontId="9" fillId="0" borderId="16" xfId="21" applyNumberFormat="1" applyFont="1" applyBorder="1" applyAlignment="1">
      <alignment horizontal="right"/>
      <protection/>
    </xf>
    <xf numFmtId="179" fontId="9" fillId="0" borderId="0" xfId="21" applyNumberFormat="1" applyFont="1" applyBorder="1" applyAlignment="1">
      <alignment horizontal="right"/>
      <protection/>
    </xf>
    <xf numFmtId="179" fontId="9" fillId="0" borderId="0" xfId="21" applyNumberFormat="1" applyFont="1" applyFill="1" applyBorder="1" applyAlignment="1">
      <alignment horizontal="right"/>
      <protection/>
    </xf>
    <xf numFmtId="179" fontId="9" fillId="0" borderId="1" xfId="21" applyNumberFormat="1" applyFont="1" applyFill="1" applyBorder="1" applyAlignment="1">
      <alignment horizontal="right"/>
      <protection/>
    </xf>
    <xf numFmtId="1" fontId="9" fillId="0" borderId="16" xfId="21" applyNumberFormat="1" applyFont="1" applyBorder="1">
      <alignment/>
      <protection/>
    </xf>
    <xf numFmtId="0" fontId="9" fillId="0" borderId="9" xfId="21" applyNumberFormat="1" applyFont="1" applyBorder="1" applyAlignment="1">
      <alignment horizontal="center"/>
      <protection/>
    </xf>
    <xf numFmtId="0" fontId="9" fillId="0" borderId="9" xfId="21" applyFont="1" applyBorder="1">
      <alignment/>
      <protection/>
    </xf>
    <xf numFmtId="176" fontId="9" fillId="0" borderId="9" xfId="21" applyNumberFormat="1" applyFont="1" applyBorder="1">
      <alignment/>
      <protection/>
    </xf>
    <xf numFmtId="0" fontId="9" fillId="0" borderId="9" xfId="21" applyFont="1" applyBorder="1" applyAlignment="1">
      <alignment horizontal="right"/>
      <protection/>
    </xf>
    <xf numFmtId="0" fontId="8" fillId="0" borderId="15" xfId="0" applyFont="1" applyFill="1" applyBorder="1" applyAlignment="1" applyProtection="1">
      <alignment horizontal="center" shrinkToFit="1"/>
      <protection/>
    </xf>
    <xf numFmtId="0" fontId="8" fillId="0" borderId="9" xfId="0" applyFont="1" applyFill="1" applyBorder="1" applyAlignment="1" applyProtection="1">
      <alignment horizontal="center" shrinkToFit="1"/>
      <protection/>
    </xf>
    <xf numFmtId="0" fontId="8" fillId="0" borderId="22" xfId="0" applyFont="1" applyFill="1" applyBorder="1" applyAlignment="1" applyProtection="1">
      <alignment horizontal="center" shrinkToFit="1"/>
      <protection/>
    </xf>
    <xf numFmtId="0" fontId="8" fillId="0" borderId="3" xfId="0" applyFont="1" applyFill="1" applyBorder="1" applyAlignment="1" applyProtection="1">
      <alignment horizontal="center" shrinkToFit="1"/>
      <protection/>
    </xf>
    <xf numFmtId="195" fontId="8" fillId="0" borderId="2" xfId="17" applyNumberFormat="1" applyFont="1" applyFill="1" applyBorder="1" applyAlignment="1" applyProtection="1">
      <alignment shrinkToFit="1"/>
      <protection/>
    </xf>
    <xf numFmtId="195" fontId="8" fillId="0" borderId="3" xfId="17" applyNumberFormat="1" applyFont="1" applyFill="1" applyBorder="1" applyAlignment="1" applyProtection="1">
      <alignment shrinkToFit="1"/>
      <protection/>
    </xf>
    <xf numFmtId="0" fontId="8" fillId="0" borderId="2" xfId="0" applyFont="1" applyFill="1" applyBorder="1" applyAlignment="1" applyProtection="1">
      <alignment vertical="center" shrinkToFit="1"/>
      <protection/>
    </xf>
    <xf numFmtId="0" fontId="8" fillId="0" borderId="3" xfId="0" applyFont="1" applyFill="1" applyBorder="1" applyAlignment="1" applyProtection="1">
      <alignment vertical="center" shrinkToFit="1"/>
      <protection/>
    </xf>
    <xf numFmtId="38" fontId="8" fillId="0" borderId="2" xfId="17" applyFont="1" applyFill="1" applyBorder="1" applyAlignment="1" applyProtection="1">
      <alignment shrinkToFit="1"/>
      <protection/>
    </xf>
    <xf numFmtId="0" fontId="8" fillId="0" borderId="5" xfId="0" applyFont="1" applyFill="1" applyBorder="1" applyAlignment="1" applyProtection="1">
      <alignment horizontal="center" shrinkToFit="1"/>
      <protection/>
    </xf>
    <xf numFmtId="0" fontId="8" fillId="0" borderId="0" xfId="0" applyFont="1" applyFill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95" fontId="0" fillId="0" borderId="1" xfId="17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年漁期精密" xfId="21"/>
    <cellStyle name="標準_08.02.20" xfId="22"/>
    <cellStyle name="標準_2007年漁期精密" xfId="23"/>
    <cellStyle name="標準_98年漁期２" xfId="24"/>
    <cellStyle name="標準_胃内容物コード表" xfId="25"/>
    <cellStyle name="標準_原紙 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"/>
  <sheetViews>
    <sheetView showZeros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E52" sqref="DE52"/>
    </sheetView>
  </sheetViews>
  <sheetFormatPr defaultColWidth="9.00390625" defaultRowHeight="13.5"/>
  <cols>
    <col min="1" max="1" width="9.00390625" style="171" customWidth="1"/>
    <col min="2" max="2" width="3.25390625" style="171" customWidth="1"/>
    <col min="3" max="3" width="5.50390625" style="171" customWidth="1"/>
    <col min="4" max="4" width="8.125" style="171" customWidth="1"/>
    <col min="5" max="5" width="6.50390625" style="171" hidden="1" customWidth="1"/>
    <col min="6" max="6" width="13.875" style="171" hidden="1" customWidth="1"/>
    <col min="7" max="8" width="12.75390625" style="171" hidden="1" customWidth="1"/>
    <col min="9" max="9" width="8.125" style="171" customWidth="1"/>
    <col min="10" max="10" width="5.50390625" style="171" hidden="1" customWidth="1"/>
    <col min="11" max="11" width="7.50390625" style="171" hidden="1" customWidth="1"/>
    <col min="12" max="12" width="8.50390625" style="171" hidden="1" customWidth="1"/>
    <col min="13" max="13" width="6.50390625" style="171" hidden="1" customWidth="1"/>
    <col min="14" max="14" width="8.125" style="171" customWidth="1"/>
    <col min="15" max="15" width="6.50390625" style="171" hidden="1" customWidth="1"/>
    <col min="16" max="16" width="7.50390625" style="171" hidden="1" customWidth="1"/>
    <col min="17" max="17" width="8.50390625" style="171" hidden="1" customWidth="1"/>
    <col min="18" max="18" width="5.50390625" style="171" hidden="1" customWidth="1"/>
    <col min="19" max="19" width="8.125" style="171" customWidth="1"/>
    <col min="20" max="20" width="6.50390625" style="171" hidden="1" customWidth="1"/>
    <col min="21" max="21" width="7.50390625" style="171" hidden="1" customWidth="1"/>
    <col min="22" max="22" width="8.50390625" style="171" hidden="1" customWidth="1"/>
    <col min="23" max="23" width="5.50390625" style="171" hidden="1" customWidth="1"/>
    <col min="24" max="24" width="8.125" style="171" customWidth="1"/>
    <col min="25" max="25" width="6.50390625" style="171" hidden="1" customWidth="1"/>
    <col min="26" max="26" width="7.50390625" style="171" hidden="1" customWidth="1"/>
    <col min="27" max="27" width="8.50390625" style="171" hidden="1" customWidth="1"/>
    <col min="28" max="28" width="5.50390625" style="171" hidden="1" customWidth="1"/>
    <col min="29" max="29" width="8.125" style="171" customWidth="1"/>
    <col min="30" max="30" width="6.50390625" style="171" hidden="1" customWidth="1"/>
    <col min="31" max="31" width="13.875" style="171" hidden="1" customWidth="1"/>
    <col min="32" max="33" width="12.75390625" style="171" hidden="1" customWidth="1"/>
    <col min="34" max="34" width="8.125" style="171" customWidth="1"/>
    <col min="35" max="36" width="6.50390625" style="171" hidden="1" customWidth="1"/>
    <col min="37" max="37" width="8.50390625" style="171" hidden="1" customWidth="1"/>
    <col min="38" max="38" width="5.50390625" style="171" hidden="1" customWidth="1"/>
    <col min="39" max="39" width="8.125" style="171" customWidth="1"/>
    <col min="40" max="40" width="6.50390625" style="171" hidden="1" customWidth="1"/>
    <col min="41" max="41" width="13.875" style="171" hidden="1" customWidth="1"/>
    <col min="42" max="43" width="12.75390625" style="171" hidden="1" customWidth="1"/>
    <col min="44" max="44" width="8.125" style="171" customWidth="1"/>
    <col min="45" max="45" width="4.50390625" style="171" hidden="1" customWidth="1"/>
    <col min="46" max="46" width="13.875" style="171" hidden="1" customWidth="1"/>
    <col min="47" max="48" width="12.75390625" style="171" hidden="1" customWidth="1"/>
    <col min="49" max="49" width="8.125" style="171" customWidth="1"/>
    <col min="50" max="51" width="6.50390625" style="171" hidden="1" customWidth="1"/>
    <col min="52" max="52" width="8.50390625" style="171" hidden="1" customWidth="1"/>
    <col min="53" max="53" width="5.50390625" style="171" hidden="1" customWidth="1"/>
    <col min="54" max="54" width="8.125" style="171" customWidth="1"/>
    <col min="55" max="56" width="6.50390625" style="171" hidden="1" customWidth="1"/>
    <col min="57" max="57" width="8.50390625" style="171" hidden="1" customWidth="1"/>
    <col min="58" max="58" width="5.50390625" style="171" hidden="1" customWidth="1"/>
    <col min="59" max="59" width="8.125" style="171" customWidth="1"/>
    <col min="60" max="61" width="6.50390625" style="171" hidden="1" customWidth="1"/>
    <col min="62" max="62" width="8.50390625" style="171" hidden="1" customWidth="1"/>
    <col min="63" max="63" width="5.50390625" style="171" hidden="1" customWidth="1"/>
    <col min="64" max="64" width="8.125" style="171" customWidth="1"/>
    <col min="65" max="65" width="4.50390625" style="171" hidden="1" customWidth="1"/>
    <col min="66" max="66" width="6.50390625" style="171" hidden="1" customWidth="1"/>
    <col min="67" max="67" width="8.50390625" style="171" hidden="1" customWidth="1"/>
    <col min="68" max="68" width="5.50390625" style="171" hidden="1" customWidth="1"/>
    <col min="69" max="69" width="8.125" style="171" customWidth="1"/>
    <col min="70" max="70" width="6.50390625" style="171" hidden="1" customWidth="1"/>
    <col min="71" max="71" width="13.875" style="171" hidden="1" customWidth="1"/>
    <col min="72" max="73" width="12.75390625" style="171" hidden="1" customWidth="1"/>
    <col min="74" max="74" width="8.125" style="171" customWidth="1"/>
    <col min="75" max="75" width="6.50390625" style="171" hidden="1" customWidth="1"/>
    <col min="76" max="76" width="13.875" style="171" hidden="1" customWidth="1"/>
    <col min="77" max="78" width="12.75390625" style="171" hidden="1" customWidth="1"/>
    <col min="79" max="79" width="8.125" style="171" customWidth="1"/>
    <col min="80" max="80" width="6.50390625" style="171" hidden="1" customWidth="1"/>
    <col min="81" max="81" width="13.875" style="171" hidden="1" customWidth="1"/>
    <col min="82" max="83" width="12.75390625" style="171" hidden="1" customWidth="1"/>
    <col min="84" max="84" width="8.125" style="171" customWidth="1"/>
    <col min="85" max="85" width="6.50390625" style="171" hidden="1" customWidth="1"/>
    <col min="86" max="86" width="13.875" style="171" hidden="1" customWidth="1"/>
    <col min="87" max="88" width="12.75390625" style="171" hidden="1" customWidth="1"/>
    <col min="89" max="89" width="8.125" style="171" customWidth="1"/>
    <col min="90" max="90" width="6.50390625" style="171" hidden="1" customWidth="1"/>
    <col min="91" max="91" width="13.875" style="171" hidden="1" customWidth="1"/>
    <col min="92" max="93" width="12.75390625" style="171" hidden="1" customWidth="1"/>
    <col min="94" max="94" width="8.125" style="171" customWidth="1"/>
    <col min="95" max="95" width="4.50390625" style="171" hidden="1" customWidth="1"/>
    <col min="96" max="96" width="13.875" style="171" hidden="1" customWidth="1"/>
    <col min="97" max="98" width="12.75390625" style="171" hidden="1" customWidth="1"/>
    <col min="99" max="99" width="8.125" style="171" customWidth="1"/>
    <col min="100" max="100" width="5.50390625" style="171" hidden="1" customWidth="1"/>
    <col min="101" max="101" width="6.50390625" style="171" hidden="1" customWidth="1"/>
    <col min="102" max="102" width="8.50390625" style="171" hidden="1" customWidth="1"/>
    <col min="103" max="103" width="5.50390625" style="171" hidden="1" customWidth="1"/>
    <col min="104" max="104" width="8.125" style="171" customWidth="1"/>
    <col min="105" max="108" width="11.00390625" style="171" hidden="1" customWidth="1"/>
    <col min="109" max="16384" width="9.00390625" style="171" customWidth="1"/>
  </cols>
  <sheetData>
    <row r="1" ht="12.75">
      <c r="A1" s="170" t="s">
        <v>13</v>
      </c>
    </row>
    <row r="2" spans="1:108" ht="12.75">
      <c r="A2" s="172" t="s">
        <v>175</v>
      </c>
      <c r="B2" s="173"/>
      <c r="C2" s="173"/>
      <c r="D2" s="173" t="s">
        <v>176</v>
      </c>
      <c r="E2" s="173"/>
      <c r="F2" s="173"/>
      <c r="G2" s="173"/>
      <c r="H2" s="173"/>
      <c r="I2" s="174" t="s">
        <v>177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</row>
    <row r="3" spans="1:108" ht="12.75">
      <c r="A3" s="175" t="s">
        <v>0</v>
      </c>
      <c r="B3" s="173"/>
      <c r="C3" s="173"/>
      <c r="D3" s="176" t="s">
        <v>14</v>
      </c>
      <c r="E3" s="177"/>
      <c r="F3" s="177"/>
      <c r="G3" s="177"/>
      <c r="H3" s="177"/>
      <c r="I3" s="176" t="s">
        <v>15</v>
      </c>
      <c r="J3" s="177"/>
      <c r="K3" s="177"/>
      <c r="L3" s="177"/>
      <c r="M3" s="177"/>
      <c r="N3" s="176" t="s">
        <v>16</v>
      </c>
      <c r="O3" s="177"/>
      <c r="P3" s="177"/>
      <c r="Q3" s="177"/>
      <c r="R3" s="177"/>
      <c r="S3" s="176" t="s">
        <v>17</v>
      </c>
      <c r="T3" s="177"/>
      <c r="U3" s="177"/>
      <c r="V3" s="177"/>
      <c r="W3" s="177"/>
      <c r="X3" s="176" t="s">
        <v>18</v>
      </c>
      <c r="Y3" s="177"/>
      <c r="Z3" s="177"/>
      <c r="AA3" s="177"/>
      <c r="AB3" s="177"/>
      <c r="AC3" s="176" t="s">
        <v>178</v>
      </c>
      <c r="AD3" s="177"/>
      <c r="AE3" s="177"/>
      <c r="AF3" s="177"/>
      <c r="AG3" s="177"/>
      <c r="AH3" s="176" t="s">
        <v>19</v>
      </c>
      <c r="AI3" s="177"/>
      <c r="AJ3" s="177"/>
      <c r="AK3" s="177"/>
      <c r="AL3" s="177"/>
      <c r="AM3" s="176" t="s">
        <v>20</v>
      </c>
      <c r="AN3" s="177"/>
      <c r="AO3" s="177"/>
      <c r="AP3" s="177"/>
      <c r="AQ3" s="177"/>
      <c r="AR3" s="176" t="s">
        <v>179</v>
      </c>
      <c r="AS3" s="177"/>
      <c r="AT3" s="177"/>
      <c r="AU3" s="177"/>
      <c r="AV3" s="177"/>
      <c r="AW3" s="176" t="s">
        <v>21</v>
      </c>
      <c r="AX3" s="177"/>
      <c r="AY3" s="177"/>
      <c r="AZ3" s="177"/>
      <c r="BA3" s="177"/>
      <c r="BB3" s="176" t="s">
        <v>180</v>
      </c>
      <c r="BC3" s="177"/>
      <c r="BD3" s="177"/>
      <c r="BE3" s="177"/>
      <c r="BF3" s="177"/>
      <c r="BG3" s="176" t="s">
        <v>181</v>
      </c>
      <c r="BH3" s="177"/>
      <c r="BI3" s="177"/>
      <c r="BJ3" s="177"/>
      <c r="BK3" s="177"/>
      <c r="BL3" s="176" t="s">
        <v>182</v>
      </c>
      <c r="BM3" s="177"/>
      <c r="BN3" s="177"/>
      <c r="BO3" s="177"/>
      <c r="BP3" s="177"/>
      <c r="BQ3" s="176" t="s">
        <v>183</v>
      </c>
      <c r="BR3" s="177"/>
      <c r="BS3" s="177"/>
      <c r="BT3" s="177"/>
      <c r="BU3" s="177"/>
      <c r="BV3" s="176">
        <v>110</v>
      </c>
      <c r="BW3" s="177"/>
      <c r="BX3" s="177"/>
      <c r="BY3" s="177"/>
      <c r="BZ3" s="177"/>
      <c r="CA3" s="176" t="s">
        <v>184</v>
      </c>
      <c r="CB3" s="178"/>
      <c r="CC3" s="178"/>
      <c r="CD3" s="178"/>
      <c r="CE3" s="178"/>
      <c r="CF3" s="176" t="s">
        <v>185</v>
      </c>
      <c r="CG3" s="178"/>
      <c r="CH3" s="178"/>
      <c r="CI3" s="178"/>
      <c r="CJ3" s="178"/>
      <c r="CK3" s="176" t="s">
        <v>186</v>
      </c>
      <c r="CL3" s="178"/>
      <c r="CM3" s="178"/>
      <c r="CN3" s="178"/>
      <c r="CO3" s="178"/>
      <c r="CP3" s="176" t="s">
        <v>187</v>
      </c>
      <c r="CQ3" s="178"/>
      <c r="CR3" s="178"/>
      <c r="CS3" s="178"/>
      <c r="CT3" s="178"/>
      <c r="CU3" s="176" t="s">
        <v>188</v>
      </c>
      <c r="CV3" s="178"/>
      <c r="CW3" s="178"/>
      <c r="CX3" s="178"/>
      <c r="CY3" s="178"/>
      <c r="CZ3" s="179" t="s">
        <v>189</v>
      </c>
      <c r="DA3" s="178"/>
      <c r="DB3" s="178"/>
      <c r="DC3" s="178"/>
      <c r="DD3" s="180"/>
    </row>
    <row r="4" spans="1:108" ht="12.75">
      <c r="A4" s="181">
        <v>10</v>
      </c>
      <c r="B4" s="182" t="s">
        <v>1</v>
      </c>
      <c r="C4" s="183">
        <v>10.9</v>
      </c>
      <c r="D4" s="184">
        <v>0</v>
      </c>
      <c r="E4" s="184">
        <f aca="true" t="shared" si="0" ref="E4:E42">D4*(+$A4+0.5)</f>
        <v>0</v>
      </c>
      <c r="F4" s="184">
        <f aca="true" t="shared" si="1" ref="F4:F42">($A4+0.5)-D$44</f>
        <v>-30.142857142857146</v>
      </c>
      <c r="G4" s="184">
        <f aca="true" t="shared" si="2" ref="G4:G42">F4^2</f>
        <v>908.5918367346941</v>
      </c>
      <c r="H4" s="184">
        <f aca="true" t="shared" si="3" ref="H4:H42">G4*D4</f>
        <v>0</v>
      </c>
      <c r="I4" s="184">
        <v>0</v>
      </c>
      <c r="J4" s="184">
        <f aca="true" t="shared" si="4" ref="J4:J42">I4*(+$A4+0.5)</f>
        <v>0</v>
      </c>
      <c r="K4" s="184">
        <f aca="true" t="shared" si="5" ref="K4:K42">($A4+0.5)-I$44</f>
        <v>-26.799999999999997</v>
      </c>
      <c r="L4" s="184">
        <f aca="true" t="shared" si="6" ref="L4:L42">K4^2</f>
        <v>718.2399999999999</v>
      </c>
      <c r="M4" s="184">
        <f aca="true" t="shared" si="7" ref="M4:M42">L4*I4</f>
        <v>0</v>
      </c>
      <c r="N4" s="184">
        <v>0</v>
      </c>
      <c r="O4" s="184">
        <f aca="true" t="shared" si="8" ref="O4:O42">N4*(+$A4+0.5)</f>
        <v>0</v>
      </c>
      <c r="P4" s="184">
        <f aca="true" t="shared" si="9" ref="P4:P42">($A4+0.5)-N$44</f>
        <v>-25.4</v>
      </c>
      <c r="Q4" s="184">
        <f aca="true" t="shared" si="10" ref="Q4:Q42">P4^2</f>
        <v>645.16</v>
      </c>
      <c r="R4" s="184">
        <f aca="true" t="shared" si="11" ref="R4:R42">Q4*N4</f>
        <v>0</v>
      </c>
      <c r="S4" s="184">
        <v>0</v>
      </c>
      <c r="T4" s="184">
        <f aca="true" t="shared" si="12" ref="T4:T42">S4*(+$A4+0.5)</f>
        <v>0</v>
      </c>
      <c r="U4" s="184">
        <f aca="true" t="shared" si="13" ref="U4:U42">($A4+0.5)-S$44</f>
        <v>-23.700000000000003</v>
      </c>
      <c r="V4" s="184">
        <f aca="true" t="shared" si="14" ref="V4:V42">U4^2</f>
        <v>561.6900000000002</v>
      </c>
      <c r="W4" s="184">
        <f aca="true" t="shared" si="15" ref="W4:W42">V4*S4</f>
        <v>0</v>
      </c>
      <c r="X4" s="184">
        <v>0</v>
      </c>
      <c r="Y4" s="184">
        <f aca="true" t="shared" si="16" ref="Y4:Y42">X4*(+$A4+0.5)</f>
        <v>0</v>
      </c>
      <c r="Z4" s="184">
        <f aca="true" t="shared" si="17" ref="Z4:Z42">($A4+0.5)-X$44</f>
        <v>-22.5</v>
      </c>
      <c r="AA4" s="184">
        <f aca="true" t="shared" si="18" ref="AA4:AA42">Z4^2</f>
        <v>506.25</v>
      </c>
      <c r="AB4" s="184">
        <f aca="true" t="shared" si="19" ref="AB4:AB42">AA4*X4</f>
        <v>0</v>
      </c>
      <c r="AC4" s="184">
        <v>0</v>
      </c>
      <c r="AD4" s="184">
        <f aca="true" t="shared" si="20" ref="AD4:AD42">AC4*(+$A4+0.5)</f>
        <v>0</v>
      </c>
      <c r="AE4" s="184">
        <f aca="true" t="shared" si="21" ref="AE4:AE42">($A4+0.5)-AC$44</f>
        <v>-20.473684210526315</v>
      </c>
      <c r="AF4" s="184">
        <f aca="true" t="shared" si="22" ref="AF4:AF42">AE4^2</f>
        <v>419.17174515235456</v>
      </c>
      <c r="AG4" s="184">
        <f aca="true" t="shared" si="23" ref="AG4:AG42">AF4*AC4</f>
        <v>0</v>
      </c>
      <c r="AH4" s="184">
        <v>0</v>
      </c>
      <c r="AI4" s="184">
        <f aca="true" t="shared" si="24" ref="AI4:AI42">AH4*(+$A4+0.5)</f>
        <v>0</v>
      </c>
      <c r="AJ4" s="184">
        <f aca="true" t="shared" si="25" ref="AJ4:AJ42">($A4+0.5)-AH$44</f>
        <v>-20.5</v>
      </c>
      <c r="AK4" s="184">
        <f aca="true" t="shared" si="26" ref="AK4:AK42">AJ4^2</f>
        <v>420.25</v>
      </c>
      <c r="AL4" s="184">
        <f aca="true" t="shared" si="27" ref="AL4:AL42">AK4*AH4</f>
        <v>0</v>
      </c>
      <c r="AM4" s="184">
        <v>0</v>
      </c>
      <c r="AN4" s="184">
        <f aca="true" t="shared" si="28" ref="AN4:AN42">AM4*(+$A4+0.5)</f>
        <v>0</v>
      </c>
      <c r="AO4" s="184">
        <f aca="true" t="shared" si="29" ref="AO4:AO42">($A4+0.5)-AM$44</f>
        <v>-18.533333333333335</v>
      </c>
      <c r="AP4" s="184">
        <f aca="true" t="shared" si="30" ref="AP4:AP42">AO4^2</f>
        <v>343.4844444444445</v>
      </c>
      <c r="AQ4" s="184">
        <f aca="true" t="shared" si="31" ref="AQ4:AQ42">AP4*AM4</f>
        <v>0</v>
      </c>
      <c r="AR4" s="184">
        <v>0</v>
      </c>
      <c r="AS4" s="184">
        <f aca="true" t="shared" si="32" ref="AS4:AS42">AR4*(+$A4+0.5)</f>
        <v>0</v>
      </c>
      <c r="AT4" s="184">
        <f aca="true" t="shared" si="33" ref="AT4:AT42">($A4+0.5)-AR$44</f>
        <v>-18.333333333333332</v>
      </c>
      <c r="AU4" s="184">
        <f aca="true" t="shared" si="34" ref="AU4:AU42">AT4^2</f>
        <v>336.1111111111111</v>
      </c>
      <c r="AV4" s="184">
        <f aca="true" t="shared" si="35" ref="AV4:AV42">AU4*AR4</f>
        <v>0</v>
      </c>
      <c r="AW4" s="184">
        <v>0</v>
      </c>
      <c r="AX4" s="184">
        <f aca="true" t="shared" si="36" ref="AX4:AX42">AW4*(+$A4+0.5)</f>
        <v>0</v>
      </c>
      <c r="AY4" s="184">
        <f aca="true" t="shared" si="37" ref="AY4:AY42">($A4+0.5)-AW$44</f>
        <v>-16.9</v>
      </c>
      <c r="AZ4" s="184">
        <f aca="true" t="shared" si="38" ref="AZ4:AZ42">AY4^2</f>
        <v>285.60999999999996</v>
      </c>
      <c r="BA4" s="184">
        <f aca="true" t="shared" si="39" ref="BA4:BA42">AZ4*AW4</f>
        <v>0</v>
      </c>
      <c r="BB4" s="184"/>
      <c r="BC4" s="184">
        <f aca="true" t="shared" si="40" ref="BC4:BC42">BB4*(+$A4+0.5)</f>
        <v>0</v>
      </c>
      <c r="BD4" s="184">
        <f aca="true" t="shared" si="41" ref="BD4:BD42">($A4+0.5)-BB$44</f>
        <v>-16.7</v>
      </c>
      <c r="BE4" s="184">
        <f aca="true" t="shared" si="42" ref="BE4:BE42">BD4^2</f>
        <v>278.89</v>
      </c>
      <c r="BF4" s="184">
        <f aca="true" t="shared" si="43" ref="BF4:BF42">BE4*BB4</f>
        <v>0</v>
      </c>
      <c r="BG4" s="184"/>
      <c r="BH4" s="184">
        <f aca="true" t="shared" si="44" ref="BH4:BH42">BG4*(+$A4+0.5)</f>
        <v>0</v>
      </c>
      <c r="BI4" s="184">
        <f aca="true" t="shared" si="45" ref="BI4:BI42">($A4+0.5)-BG$44</f>
        <v>-15.7</v>
      </c>
      <c r="BJ4" s="184">
        <f aca="true" t="shared" si="46" ref="BJ4:BJ42">BI4^2</f>
        <v>246.48999999999998</v>
      </c>
      <c r="BK4" s="184">
        <f aca="true" t="shared" si="47" ref="BK4:BK42">BJ4*BG4</f>
        <v>0</v>
      </c>
      <c r="BL4" s="184"/>
      <c r="BM4" s="184">
        <f aca="true" t="shared" si="48" ref="BM4:BM42">BL4*(+$A4+0.5)</f>
        <v>0</v>
      </c>
      <c r="BN4" s="184">
        <f aca="true" t="shared" si="49" ref="BN4:BN42">($A4+0.5)-BL$44</f>
        <v>-14.600000000000001</v>
      </c>
      <c r="BO4" s="184">
        <f aca="true" t="shared" si="50" ref="BO4:BO42">BN4^2</f>
        <v>213.16000000000005</v>
      </c>
      <c r="BP4" s="184">
        <f aca="true" t="shared" si="51" ref="BP4:BP42">BO4*BL4</f>
        <v>0</v>
      </c>
      <c r="BQ4" s="184"/>
      <c r="BR4" s="184">
        <f aca="true" t="shared" si="52" ref="BR4:BR42">BQ4*(+$A4+0.5)</f>
        <v>0</v>
      </c>
      <c r="BS4" s="184">
        <f aca="true" t="shared" si="53" ref="BS4:BS42">($A4+0.5)-BQ$44</f>
        <v>-13.966666666666665</v>
      </c>
      <c r="BT4" s="184">
        <f aca="true" t="shared" si="54" ref="BT4:BT42">BS4^2</f>
        <v>195.06777777777774</v>
      </c>
      <c r="BU4" s="184">
        <f aca="true" t="shared" si="55" ref="BU4:BU42">BT4*BQ4</f>
        <v>0</v>
      </c>
      <c r="BV4" s="184"/>
      <c r="BW4" s="184">
        <f aca="true" t="shared" si="56" ref="BW4:BW42">BV4*(+$A4+0.5)</f>
        <v>0</v>
      </c>
      <c r="BX4" s="184">
        <f aca="true" t="shared" si="57" ref="BX4:BX42">($A4+0.5)-BV$44</f>
        <v>-12.766666666666666</v>
      </c>
      <c r="BY4" s="184">
        <f aca="true" t="shared" si="58" ref="BY4:BY42">BX4^2</f>
        <v>162.98777777777775</v>
      </c>
      <c r="BZ4" s="184">
        <f aca="true" t="shared" si="59" ref="BZ4:BZ42">BY4*BV4</f>
        <v>0</v>
      </c>
      <c r="CA4" s="184"/>
      <c r="CB4" s="184">
        <f aca="true" t="shared" si="60" ref="CB4:CB42">CA4*(+$A4+0.5)</f>
        <v>0</v>
      </c>
      <c r="CC4" s="184">
        <f aca="true" t="shared" si="61" ref="CC4:CC42">($A4+0.5)-CA$44</f>
        <v>-11.633333333333333</v>
      </c>
      <c r="CD4" s="184">
        <f aca="true" t="shared" si="62" ref="CD4:CD42">CC4^2</f>
        <v>135.33444444444444</v>
      </c>
      <c r="CE4" s="184">
        <f aca="true" t="shared" si="63" ref="CE4:CE42">CD4*CA4</f>
        <v>0</v>
      </c>
      <c r="CF4" s="184"/>
      <c r="CG4" s="184">
        <f aca="true" t="shared" si="64" ref="CG4:CG42">CF4*(+$A4+0.5)</f>
        <v>0</v>
      </c>
      <c r="CH4" s="184">
        <f aca="true" t="shared" si="65" ref="CH4:CH42">($A4+0.5)-CF$44</f>
        <v>-10.633333333333333</v>
      </c>
      <c r="CI4" s="184">
        <f aca="true" t="shared" si="66" ref="CI4:CI42">CH4^2</f>
        <v>113.06777777777776</v>
      </c>
      <c r="CJ4" s="184">
        <f aca="true" t="shared" si="67" ref="CJ4:CJ42">CI4*CF4</f>
        <v>0</v>
      </c>
      <c r="CK4" s="184"/>
      <c r="CL4" s="184">
        <f aca="true" t="shared" si="68" ref="CL4:CL42">CK4*(+$A4+0.5)</f>
        <v>0</v>
      </c>
      <c r="CM4" s="184">
        <f aca="true" t="shared" si="69" ref="CM4:CM42">($A4+0.5)-CK$44</f>
        <v>-9.766666666666666</v>
      </c>
      <c r="CN4" s="184">
        <f aca="true" t="shared" si="70" ref="CN4:CN42">CM4^2</f>
        <v>95.38777777777776</v>
      </c>
      <c r="CO4" s="184">
        <f aca="true" t="shared" si="71" ref="CO4:CO42">CN4*CK4</f>
        <v>0</v>
      </c>
      <c r="CP4" s="184"/>
      <c r="CQ4" s="184">
        <f aca="true" t="shared" si="72" ref="CQ4:CQ42">CP4*(+$A4+0.5)</f>
        <v>0</v>
      </c>
      <c r="CR4" s="184">
        <f aca="true" t="shared" si="73" ref="CR4:CR42">($A4+0.5)-CP$44</f>
        <v>-8.866666666666667</v>
      </c>
      <c r="CS4" s="184">
        <f aca="true" t="shared" si="74" ref="CS4:CS42">CR4^2</f>
        <v>78.61777777777779</v>
      </c>
      <c r="CT4" s="184">
        <f aca="true" t="shared" si="75" ref="CT4:CT42">CS4*CP4</f>
        <v>0</v>
      </c>
      <c r="CU4" s="184"/>
      <c r="CV4" s="184">
        <f aca="true" t="shared" si="76" ref="CV4:CV42">CU4*(+$A4+0.5)</f>
        <v>0</v>
      </c>
      <c r="CW4" s="184">
        <f aca="true" t="shared" si="77" ref="CW4:CW42">($A4+0.5)-CU$44</f>
        <v>-7.899999999999999</v>
      </c>
      <c r="CX4" s="184">
        <f aca="true" t="shared" si="78" ref="CX4:CX42">CW4^2</f>
        <v>62.409999999999975</v>
      </c>
      <c r="CY4" s="184">
        <f aca="true" t="shared" si="79" ref="CY4:CY42">CX4*CU4</f>
        <v>0</v>
      </c>
      <c r="CZ4" s="185"/>
      <c r="DA4" s="184">
        <f aca="true" t="shared" si="80" ref="DA4:DA42">CZ4*(+$A4+0.5)</f>
        <v>0</v>
      </c>
      <c r="DB4" s="184">
        <f aca="true" t="shared" si="81" ref="DB4:DB42">($A4+0.5)-CZ$44</f>
        <v>-6.366666666666667</v>
      </c>
      <c r="DC4" s="184">
        <f aca="true" t="shared" si="82" ref="DC4:DC42">DB4^2</f>
        <v>40.53444444444445</v>
      </c>
      <c r="DD4" s="185">
        <f aca="true" t="shared" si="83" ref="DD4:DD42">DC4*CZ4</f>
        <v>0</v>
      </c>
    </row>
    <row r="5" spans="1:108" ht="12.75">
      <c r="A5" s="181">
        <f aca="true" t="shared" si="84" ref="A5:A42">A4+1</f>
        <v>11</v>
      </c>
      <c r="B5" s="182" t="s">
        <v>1</v>
      </c>
      <c r="C5" s="183">
        <f aca="true" t="shared" si="85" ref="C5:C42">C4+1</f>
        <v>11.9</v>
      </c>
      <c r="D5" s="184">
        <v>0</v>
      </c>
      <c r="E5" s="184">
        <f t="shared" si="0"/>
        <v>0</v>
      </c>
      <c r="F5" s="184">
        <f t="shared" si="1"/>
        <v>-29.142857142857146</v>
      </c>
      <c r="G5" s="184">
        <f t="shared" si="2"/>
        <v>849.3061224489797</v>
      </c>
      <c r="H5" s="184">
        <f t="shared" si="3"/>
        <v>0</v>
      </c>
      <c r="I5" s="184">
        <v>0</v>
      </c>
      <c r="J5" s="184">
        <f t="shared" si="4"/>
        <v>0</v>
      </c>
      <c r="K5" s="184">
        <f t="shared" si="5"/>
        <v>-25.799999999999997</v>
      </c>
      <c r="L5" s="184">
        <f t="shared" si="6"/>
        <v>665.6399999999999</v>
      </c>
      <c r="M5" s="184">
        <f t="shared" si="7"/>
        <v>0</v>
      </c>
      <c r="N5" s="184">
        <v>0</v>
      </c>
      <c r="O5" s="184">
        <f t="shared" si="8"/>
        <v>0</v>
      </c>
      <c r="P5" s="184">
        <f t="shared" si="9"/>
        <v>-24.4</v>
      </c>
      <c r="Q5" s="184">
        <f t="shared" si="10"/>
        <v>595.3599999999999</v>
      </c>
      <c r="R5" s="184">
        <f t="shared" si="11"/>
        <v>0</v>
      </c>
      <c r="S5" s="184">
        <v>0</v>
      </c>
      <c r="T5" s="184">
        <f t="shared" si="12"/>
        <v>0</v>
      </c>
      <c r="U5" s="184">
        <f t="shared" si="13"/>
        <v>-22.700000000000003</v>
      </c>
      <c r="V5" s="184">
        <f t="shared" si="14"/>
        <v>515.2900000000001</v>
      </c>
      <c r="W5" s="184">
        <f t="shared" si="15"/>
        <v>0</v>
      </c>
      <c r="X5" s="184">
        <v>0</v>
      </c>
      <c r="Y5" s="184">
        <f t="shared" si="16"/>
        <v>0</v>
      </c>
      <c r="Z5" s="184">
        <f t="shared" si="17"/>
        <v>-21.5</v>
      </c>
      <c r="AA5" s="184">
        <f t="shared" si="18"/>
        <v>462.25</v>
      </c>
      <c r="AB5" s="184">
        <f t="shared" si="19"/>
        <v>0</v>
      </c>
      <c r="AC5" s="184">
        <v>0</v>
      </c>
      <c r="AD5" s="184">
        <f t="shared" si="20"/>
        <v>0</v>
      </c>
      <c r="AE5" s="184">
        <f t="shared" si="21"/>
        <v>-19.473684210526315</v>
      </c>
      <c r="AF5" s="184">
        <f t="shared" si="22"/>
        <v>379.2243767313019</v>
      </c>
      <c r="AG5" s="184">
        <f t="shared" si="23"/>
        <v>0</v>
      </c>
      <c r="AH5" s="184">
        <v>0</v>
      </c>
      <c r="AI5" s="184">
        <f t="shared" si="24"/>
        <v>0</v>
      </c>
      <c r="AJ5" s="184">
        <f t="shared" si="25"/>
        <v>-19.5</v>
      </c>
      <c r="AK5" s="184">
        <f t="shared" si="26"/>
        <v>380.25</v>
      </c>
      <c r="AL5" s="184">
        <f t="shared" si="27"/>
        <v>0</v>
      </c>
      <c r="AM5" s="184">
        <v>0</v>
      </c>
      <c r="AN5" s="184">
        <f t="shared" si="28"/>
        <v>0</v>
      </c>
      <c r="AO5" s="184">
        <f t="shared" si="29"/>
        <v>-17.533333333333335</v>
      </c>
      <c r="AP5" s="184">
        <f t="shared" si="30"/>
        <v>307.4177777777778</v>
      </c>
      <c r="AQ5" s="184">
        <f t="shared" si="31"/>
        <v>0</v>
      </c>
      <c r="AR5" s="184">
        <v>0</v>
      </c>
      <c r="AS5" s="184">
        <f t="shared" si="32"/>
        <v>0</v>
      </c>
      <c r="AT5" s="184">
        <f t="shared" si="33"/>
        <v>-17.333333333333332</v>
      </c>
      <c r="AU5" s="184">
        <f t="shared" si="34"/>
        <v>300.4444444444444</v>
      </c>
      <c r="AV5" s="184">
        <f t="shared" si="35"/>
        <v>0</v>
      </c>
      <c r="AW5" s="184">
        <v>0</v>
      </c>
      <c r="AX5" s="184">
        <f t="shared" si="36"/>
        <v>0</v>
      </c>
      <c r="AY5" s="184">
        <f t="shared" si="37"/>
        <v>-15.899999999999999</v>
      </c>
      <c r="AZ5" s="184">
        <f t="shared" si="38"/>
        <v>252.80999999999995</v>
      </c>
      <c r="BA5" s="184">
        <f t="shared" si="39"/>
        <v>0</v>
      </c>
      <c r="BB5" s="184"/>
      <c r="BC5" s="184">
        <f t="shared" si="40"/>
        <v>0</v>
      </c>
      <c r="BD5" s="184">
        <f t="shared" si="41"/>
        <v>-15.7</v>
      </c>
      <c r="BE5" s="184">
        <f t="shared" si="42"/>
        <v>246.48999999999998</v>
      </c>
      <c r="BF5" s="184">
        <f t="shared" si="43"/>
        <v>0</v>
      </c>
      <c r="BG5" s="184"/>
      <c r="BH5" s="184">
        <f t="shared" si="44"/>
        <v>0</v>
      </c>
      <c r="BI5" s="184">
        <f t="shared" si="45"/>
        <v>-14.7</v>
      </c>
      <c r="BJ5" s="184">
        <f t="shared" si="46"/>
        <v>216.08999999999997</v>
      </c>
      <c r="BK5" s="184">
        <f t="shared" si="47"/>
        <v>0</v>
      </c>
      <c r="BL5" s="184"/>
      <c r="BM5" s="184">
        <f t="shared" si="48"/>
        <v>0</v>
      </c>
      <c r="BN5" s="184">
        <f t="shared" si="49"/>
        <v>-13.600000000000001</v>
      </c>
      <c r="BO5" s="184">
        <f t="shared" si="50"/>
        <v>184.96000000000004</v>
      </c>
      <c r="BP5" s="184">
        <f t="shared" si="51"/>
        <v>0</v>
      </c>
      <c r="BQ5" s="184"/>
      <c r="BR5" s="184">
        <f t="shared" si="52"/>
        <v>0</v>
      </c>
      <c r="BS5" s="184">
        <f t="shared" si="53"/>
        <v>-12.966666666666665</v>
      </c>
      <c r="BT5" s="184">
        <f t="shared" si="54"/>
        <v>168.1344444444444</v>
      </c>
      <c r="BU5" s="184">
        <f t="shared" si="55"/>
        <v>0</v>
      </c>
      <c r="BV5" s="184"/>
      <c r="BW5" s="184">
        <f t="shared" si="56"/>
        <v>0</v>
      </c>
      <c r="BX5" s="184">
        <f t="shared" si="57"/>
        <v>-11.766666666666666</v>
      </c>
      <c r="BY5" s="184">
        <f t="shared" si="58"/>
        <v>138.45444444444442</v>
      </c>
      <c r="BZ5" s="184">
        <f t="shared" si="59"/>
        <v>0</v>
      </c>
      <c r="CA5" s="184"/>
      <c r="CB5" s="184">
        <f t="shared" si="60"/>
        <v>0</v>
      </c>
      <c r="CC5" s="184">
        <f t="shared" si="61"/>
        <v>-10.633333333333333</v>
      </c>
      <c r="CD5" s="184">
        <f t="shared" si="62"/>
        <v>113.06777777777776</v>
      </c>
      <c r="CE5" s="184">
        <f t="shared" si="63"/>
        <v>0</v>
      </c>
      <c r="CF5" s="184"/>
      <c r="CG5" s="184">
        <f t="shared" si="64"/>
        <v>0</v>
      </c>
      <c r="CH5" s="184">
        <f t="shared" si="65"/>
        <v>-9.633333333333333</v>
      </c>
      <c r="CI5" s="184">
        <f t="shared" si="66"/>
        <v>92.8011111111111</v>
      </c>
      <c r="CJ5" s="184">
        <f t="shared" si="67"/>
        <v>0</v>
      </c>
      <c r="CK5" s="184"/>
      <c r="CL5" s="184">
        <f t="shared" si="68"/>
        <v>0</v>
      </c>
      <c r="CM5" s="184">
        <f t="shared" si="69"/>
        <v>-8.766666666666666</v>
      </c>
      <c r="CN5" s="184">
        <f t="shared" si="70"/>
        <v>76.85444444444443</v>
      </c>
      <c r="CO5" s="184">
        <f t="shared" si="71"/>
        <v>0</v>
      </c>
      <c r="CP5" s="184"/>
      <c r="CQ5" s="184">
        <f t="shared" si="72"/>
        <v>0</v>
      </c>
      <c r="CR5" s="184">
        <f t="shared" si="73"/>
        <v>-7.866666666666667</v>
      </c>
      <c r="CS5" s="184">
        <f t="shared" si="74"/>
        <v>61.884444444444455</v>
      </c>
      <c r="CT5" s="184">
        <f t="shared" si="75"/>
        <v>0</v>
      </c>
      <c r="CU5" s="184"/>
      <c r="CV5" s="184">
        <f t="shared" si="76"/>
        <v>0</v>
      </c>
      <c r="CW5" s="184">
        <f t="shared" si="77"/>
        <v>-6.899999999999999</v>
      </c>
      <c r="CX5" s="184">
        <f t="shared" si="78"/>
        <v>47.60999999999998</v>
      </c>
      <c r="CY5" s="184">
        <f t="shared" si="79"/>
        <v>0</v>
      </c>
      <c r="CZ5" s="185"/>
      <c r="DA5" s="184">
        <f t="shared" si="80"/>
        <v>0</v>
      </c>
      <c r="DB5" s="184">
        <f t="shared" si="81"/>
        <v>-5.366666666666667</v>
      </c>
      <c r="DC5" s="184">
        <f t="shared" si="82"/>
        <v>28.801111111111116</v>
      </c>
      <c r="DD5" s="185">
        <f t="shared" si="83"/>
        <v>0</v>
      </c>
    </row>
    <row r="6" spans="1:108" ht="12.75">
      <c r="A6" s="181">
        <f t="shared" si="84"/>
        <v>12</v>
      </c>
      <c r="B6" s="182" t="s">
        <v>1</v>
      </c>
      <c r="C6" s="183">
        <f t="shared" si="85"/>
        <v>12.9</v>
      </c>
      <c r="D6" s="184">
        <v>0</v>
      </c>
      <c r="E6" s="184">
        <f t="shared" si="0"/>
        <v>0</v>
      </c>
      <c r="F6" s="184">
        <f t="shared" si="1"/>
        <v>-28.142857142857146</v>
      </c>
      <c r="G6" s="184">
        <f t="shared" si="2"/>
        <v>792.0204081632655</v>
      </c>
      <c r="H6" s="184">
        <f t="shared" si="3"/>
        <v>0</v>
      </c>
      <c r="I6" s="184">
        <v>0</v>
      </c>
      <c r="J6" s="184">
        <f t="shared" si="4"/>
        <v>0</v>
      </c>
      <c r="K6" s="184">
        <f t="shared" si="5"/>
        <v>-24.799999999999997</v>
      </c>
      <c r="L6" s="184">
        <f t="shared" si="6"/>
        <v>615.0399999999998</v>
      </c>
      <c r="M6" s="184">
        <f t="shared" si="7"/>
        <v>0</v>
      </c>
      <c r="N6" s="184">
        <v>0</v>
      </c>
      <c r="O6" s="184">
        <f t="shared" si="8"/>
        <v>0</v>
      </c>
      <c r="P6" s="184">
        <f t="shared" si="9"/>
        <v>-23.4</v>
      </c>
      <c r="Q6" s="184">
        <f t="shared" si="10"/>
        <v>547.56</v>
      </c>
      <c r="R6" s="184">
        <f t="shared" si="11"/>
        <v>0</v>
      </c>
      <c r="S6" s="184">
        <v>0</v>
      </c>
      <c r="T6" s="184">
        <f t="shared" si="12"/>
        <v>0</v>
      </c>
      <c r="U6" s="184">
        <f t="shared" si="13"/>
        <v>-21.700000000000003</v>
      </c>
      <c r="V6" s="184">
        <f t="shared" si="14"/>
        <v>470.8900000000001</v>
      </c>
      <c r="W6" s="184">
        <f t="shared" si="15"/>
        <v>0</v>
      </c>
      <c r="X6" s="184">
        <v>0</v>
      </c>
      <c r="Y6" s="184">
        <f t="shared" si="16"/>
        <v>0</v>
      </c>
      <c r="Z6" s="184">
        <f t="shared" si="17"/>
        <v>-20.5</v>
      </c>
      <c r="AA6" s="184">
        <f t="shared" si="18"/>
        <v>420.25</v>
      </c>
      <c r="AB6" s="184">
        <f t="shared" si="19"/>
        <v>0</v>
      </c>
      <c r="AC6" s="184">
        <v>0</v>
      </c>
      <c r="AD6" s="184">
        <f t="shared" si="20"/>
        <v>0</v>
      </c>
      <c r="AE6" s="184">
        <f t="shared" si="21"/>
        <v>-18.473684210526315</v>
      </c>
      <c r="AF6" s="184">
        <f t="shared" si="22"/>
        <v>341.2770083102493</v>
      </c>
      <c r="AG6" s="184">
        <f t="shared" si="23"/>
        <v>0</v>
      </c>
      <c r="AH6" s="184">
        <v>0</v>
      </c>
      <c r="AI6" s="184">
        <f t="shared" si="24"/>
        <v>0</v>
      </c>
      <c r="AJ6" s="184">
        <f t="shared" si="25"/>
        <v>-18.5</v>
      </c>
      <c r="AK6" s="184">
        <f t="shared" si="26"/>
        <v>342.25</v>
      </c>
      <c r="AL6" s="184">
        <f t="shared" si="27"/>
        <v>0</v>
      </c>
      <c r="AM6" s="184">
        <v>0</v>
      </c>
      <c r="AN6" s="184">
        <f t="shared" si="28"/>
        <v>0</v>
      </c>
      <c r="AO6" s="184">
        <f t="shared" si="29"/>
        <v>-16.533333333333335</v>
      </c>
      <c r="AP6" s="184">
        <f t="shared" si="30"/>
        <v>273.35111111111115</v>
      </c>
      <c r="AQ6" s="184">
        <f t="shared" si="31"/>
        <v>0</v>
      </c>
      <c r="AR6" s="184">
        <v>0</v>
      </c>
      <c r="AS6" s="184">
        <f t="shared" si="32"/>
        <v>0</v>
      </c>
      <c r="AT6" s="184">
        <f t="shared" si="33"/>
        <v>-16.333333333333332</v>
      </c>
      <c r="AU6" s="184">
        <f t="shared" si="34"/>
        <v>266.7777777777777</v>
      </c>
      <c r="AV6" s="184">
        <f t="shared" si="35"/>
        <v>0</v>
      </c>
      <c r="AW6" s="184">
        <v>0</v>
      </c>
      <c r="AX6" s="184">
        <f t="shared" si="36"/>
        <v>0</v>
      </c>
      <c r="AY6" s="184">
        <f t="shared" si="37"/>
        <v>-14.899999999999999</v>
      </c>
      <c r="AZ6" s="184">
        <f t="shared" si="38"/>
        <v>222.00999999999996</v>
      </c>
      <c r="BA6" s="184">
        <f t="shared" si="39"/>
        <v>0</v>
      </c>
      <c r="BB6" s="184"/>
      <c r="BC6" s="184">
        <f t="shared" si="40"/>
        <v>0</v>
      </c>
      <c r="BD6" s="184">
        <f t="shared" si="41"/>
        <v>-14.7</v>
      </c>
      <c r="BE6" s="184">
        <f t="shared" si="42"/>
        <v>216.08999999999997</v>
      </c>
      <c r="BF6" s="184">
        <f t="shared" si="43"/>
        <v>0</v>
      </c>
      <c r="BG6" s="184"/>
      <c r="BH6" s="184">
        <f t="shared" si="44"/>
        <v>0</v>
      </c>
      <c r="BI6" s="184">
        <f t="shared" si="45"/>
        <v>-13.7</v>
      </c>
      <c r="BJ6" s="184">
        <f t="shared" si="46"/>
        <v>187.68999999999997</v>
      </c>
      <c r="BK6" s="184">
        <f t="shared" si="47"/>
        <v>0</v>
      </c>
      <c r="BL6" s="184"/>
      <c r="BM6" s="184">
        <f t="shared" si="48"/>
        <v>0</v>
      </c>
      <c r="BN6" s="184">
        <f t="shared" si="49"/>
        <v>-12.600000000000001</v>
      </c>
      <c r="BO6" s="184">
        <f t="shared" si="50"/>
        <v>158.76000000000005</v>
      </c>
      <c r="BP6" s="184">
        <f t="shared" si="51"/>
        <v>0</v>
      </c>
      <c r="BQ6" s="184"/>
      <c r="BR6" s="184">
        <f t="shared" si="52"/>
        <v>0</v>
      </c>
      <c r="BS6" s="184">
        <f t="shared" si="53"/>
        <v>-11.966666666666665</v>
      </c>
      <c r="BT6" s="184">
        <f t="shared" si="54"/>
        <v>143.20111111111106</v>
      </c>
      <c r="BU6" s="184">
        <f t="shared" si="55"/>
        <v>0</v>
      </c>
      <c r="BV6" s="184"/>
      <c r="BW6" s="184">
        <f t="shared" si="56"/>
        <v>0</v>
      </c>
      <c r="BX6" s="184">
        <f t="shared" si="57"/>
        <v>-10.766666666666666</v>
      </c>
      <c r="BY6" s="184">
        <f t="shared" si="58"/>
        <v>115.92111111111109</v>
      </c>
      <c r="BZ6" s="184">
        <f t="shared" si="59"/>
        <v>0</v>
      </c>
      <c r="CA6" s="184"/>
      <c r="CB6" s="184">
        <f t="shared" si="60"/>
        <v>0</v>
      </c>
      <c r="CC6" s="184">
        <f t="shared" si="61"/>
        <v>-9.633333333333333</v>
      </c>
      <c r="CD6" s="184">
        <f t="shared" si="62"/>
        <v>92.8011111111111</v>
      </c>
      <c r="CE6" s="184">
        <f t="shared" si="63"/>
        <v>0</v>
      </c>
      <c r="CF6" s="184"/>
      <c r="CG6" s="184">
        <f t="shared" si="64"/>
        <v>0</v>
      </c>
      <c r="CH6" s="184">
        <f t="shared" si="65"/>
        <v>-8.633333333333333</v>
      </c>
      <c r="CI6" s="184">
        <f t="shared" si="66"/>
        <v>74.53444444444443</v>
      </c>
      <c r="CJ6" s="184">
        <f t="shared" si="67"/>
        <v>0</v>
      </c>
      <c r="CK6" s="184"/>
      <c r="CL6" s="184">
        <f t="shared" si="68"/>
        <v>0</v>
      </c>
      <c r="CM6" s="184">
        <f t="shared" si="69"/>
        <v>-7.766666666666666</v>
      </c>
      <c r="CN6" s="184">
        <f t="shared" si="70"/>
        <v>60.321111111111094</v>
      </c>
      <c r="CO6" s="184">
        <f t="shared" si="71"/>
        <v>0</v>
      </c>
      <c r="CP6" s="184"/>
      <c r="CQ6" s="184">
        <f t="shared" si="72"/>
        <v>0</v>
      </c>
      <c r="CR6" s="184">
        <f t="shared" si="73"/>
        <v>-6.866666666666667</v>
      </c>
      <c r="CS6" s="184">
        <f t="shared" si="74"/>
        <v>47.15111111111112</v>
      </c>
      <c r="CT6" s="184">
        <f t="shared" si="75"/>
        <v>0</v>
      </c>
      <c r="CU6" s="184"/>
      <c r="CV6" s="184">
        <f t="shared" si="76"/>
        <v>0</v>
      </c>
      <c r="CW6" s="184">
        <f t="shared" si="77"/>
        <v>-5.899999999999999</v>
      </c>
      <c r="CX6" s="184">
        <f t="shared" si="78"/>
        <v>34.80999999999998</v>
      </c>
      <c r="CY6" s="184">
        <f t="shared" si="79"/>
        <v>0</v>
      </c>
      <c r="CZ6" s="185"/>
      <c r="DA6" s="184">
        <f t="shared" si="80"/>
        <v>0</v>
      </c>
      <c r="DB6" s="184">
        <f t="shared" si="81"/>
        <v>-4.366666666666667</v>
      </c>
      <c r="DC6" s="184">
        <f t="shared" si="82"/>
        <v>19.06777777777778</v>
      </c>
      <c r="DD6" s="185">
        <f t="shared" si="83"/>
        <v>0</v>
      </c>
    </row>
    <row r="7" spans="1:108" ht="12.75">
      <c r="A7" s="181">
        <f t="shared" si="84"/>
        <v>13</v>
      </c>
      <c r="B7" s="182" t="s">
        <v>1</v>
      </c>
      <c r="C7" s="183">
        <f t="shared" si="85"/>
        <v>13.9</v>
      </c>
      <c r="D7" s="184">
        <v>0</v>
      </c>
      <c r="E7" s="184">
        <f t="shared" si="0"/>
        <v>0</v>
      </c>
      <c r="F7" s="184">
        <f t="shared" si="1"/>
        <v>-27.142857142857146</v>
      </c>
      <c r="G7" s="184">
        <f t="shared" si="2"/>
        <v>736.7346938775512</v>
      </c>
      <c r="H7" s="184">
        <f t="shared" si="3"/>
        <v>0</v>
      </c>
      <c r="I7" s="184">
        <v>0</v>
      </c>
      <c r="J7" s="184">
        <f t="shared" si="4"/>
        <v>0</v>
      </c>
      <c r="K7" s="184">
        <f t="shared" si="5"/>
        <v>-23.799999999999997</v>
      </c>
      <c r="L7" s="184">
        <f t="shared" si="6"/>
        <v>566.4399999999998</v>
      </c>
      <c r="M7" s="184">
        <f t="shared" si="7"/>
        <v>0</v>
      </c>
      <c r="N7" s="184">
        <v>0</v>
      </c>
      <c r="O7" s="184">
        <f t="shared" si="8"/>
        <v>0</v>
      </c>
      <c r="P7" s="184">
        <f t="shared" si="9"/>
        <v>-22.4</v>
      </c>
      <c r="Q7" s="184">
        <f t="shared" si="10"/>
        <v>501.75999999999993</v>
      </c>
      <c r="R7" s="184">
        <f t="shared" si="11"/>
        <v>0</v>
      </c>
      <c r="S7" s="184">
        <v>0</v>
      </c>
      <c r="T7" s="184">
        <f t="shared" si="12"/>
        <v>0</v>
      </c>
      <c r="U7" s="184">
        <f t="shared" si="13"/>
        <v>-20.700000000000003</v>
      </c>
      <c r="V7" s="184">
        <f t="shared" si="14"/>
        <v>428.4900000000001</v>
      </c>
      <c r="W7" s="184">
        <f t="shared" si="15"/>
        <v>0</v>
      </c>
      <c r="X7" s="184">
        <v>0</v>
      </c>
      <c r="Y7" s="184">
        <f t="shared" si="16"/>
        <v>0</v>
      </c>
      <c r="Z7" s="184">
        <f t="shared" si="17"/>
        <v>-19.5</v>
      </c>
      <c r="AA7" s="184">
        <f t="shared" si="18"/>
        <v>380.25</v>
      </c>
      <c r="AB7" s="184">
        <f t="shared" si="19"/>
        <v>0</v>
      </c>
      <c r="AC7" s="184">
        <v>0</v>
      </c>
      <c r="AD7" s="184">
        <f t="shared" si="20"/>
        <v>0</v>
      </c>
      <c r="AE7" s="184">
        <f t="shared" si="21"/>
        <v>-17.473684210526315</v>
      </c>
      <c r="AF7" s="184">
        <f t="shared" si="22"/>
        <v>305.32963988919664</v>
      </c>
      <c r="AG7" s="184">
        <f t="shared" si="23"/>
        <v>0</v>
      </c>
      <c r="AH7" s="184">
        <v>0</v>
      </c>
      <c r="AI7" s="184">
        <f t="shared" si="24"/>
        <v>0</v>
      </c>
      <c r="AJ7" s="184">
        <f t="shared" si="25"/>
        <v>-17.5</v>
      </c>
      <c r="AK7" s="184">
        <f t="shared" si="26"/>
        <v>306.25</v>
      </c>
      <c r="AL7" s="184">
        <f t="shared" si="27"/>
        <v>0</v>
      </c>
      <c r="AM7" s="184">
        <v>0</v>
      </c>
      <c r="AN7" s="184">
        <f t="shared" si="28"/>
        <v>0</v>
      </c>
      <c r="AO7" s="184">
        <f t="shared" si="29"/>
        <v>-15.533333333333335</v>
      </c>
      <c r="AP7" s="184">
        <f t="shared" si="30"/>
        <v>241.2844444444445</v>
      </c>
      <c r="AQ7" s="184">
        <f t="shared" si="31"/>
        <v>0</v>
      </c>
      <c r="AR7" s="184">
        <v>0</v>
      </c>
      <c r="AS7" s="184">
        <f t="shared" si="32"/>
        <v>0</v>
      </c>
      <c r="AT7" s="184">
        <f t="shared" si="33"/>
        <v>-15.333333333333332</v>
      </c>
      <c r="AU7" s="184">
        <f t="shared" si="34"/>
        <v>235.1111111111111</v>
      </c>
      <c r="AV7" s="184">
        <f t="shared" si="35"/>
        <v>0</v>
      </c>
      <c r="AW7" s="184">
        <v>0</v>
      </c>
      <c r="AX7" s="184">
        <f t="shared" si="36"/>
        <v>0</v>
      </c>
      <c r="AY7" s="184">
        <f t="shared" si="37"/>
        <v>-13.899999999999999</v>
      </c>
      <c r="AZ7" s="184">
        <f t="shared" si="38"/>
        <v>193.20999999999995</v>
      </c>
      <c r="BA7" s="184">
        <f t="shared" si="39"/>
        <v>0</v>
      </c>
      <c r="BB7" s="184"/>
      <c r="BC7" s="184">
        <f t="shared" si="40"/>
        <v>0</v>
      </c>
      <c r="BD7" s="184">
        <f t="shared" si="41"/>
        <v>-13.7</v>
      </c>
      <c r="BE7" s="184">
        <f t="shared" si="42"/>
        <v>187.68999999999997</v>
      </c>
      <c r="BF7" s="184">
        <f t="shared" si="43"/>
        <v>0</v>
      </c>
      <c r="BG7" s="184"/>
      <c r="BH7" s="184">
        <f t="shared" si="44"/>
        <v>0</v>
      </c>
      <c r="BI7" s="184">
        <f t="shared" si="45"/>
        <v>-12.7</v>
      </c>
      <c r="BJ7" s="184">
        <f t="shared" si="46"/>
        <v>161.29</v>
      </c>
      <c r="BK7" s="184">
        <f t="shared" si="47"/>
        <v>0</v>
      </c>
      <c r="BL7" s="184"/>
      <c r="BM7" s="184">
        <f t="shared" si="48"/>
        <v>0</v>
      </c>
      <c r="BN7" s="184">
        <f t="shared" si="49"/>
        <v>-11.600000000000001</v>
      </c>
      <c r="BO7" s="184">
        <f t="shared" si="50"/>
        <v>134.56000000000003</v>
      </c>
      <c r="BP7" s="184">
        <f t="shared" si="51"/>
        <v>0</v>
      </c>
      <c r="BQ7" s="184"/>
      <c r="BR7" s="184">
        <f t="shared" si="52"/>
        <v>0</v>
      </c>
      <c r="BS7" s="184">
        <f t="shared" si="53"/>
        <v>-10.966666666666665</v>
      </c>
      <c r="BT7" s="184">
        <f t="shared" si="54"/>
        <v>120.26777777777774</v>
      </c>
      <c r="BU7" s="184">
        <f t="shared" si="55"/>
        <v>0</v>
      </c>
      <c r="BV7" s="184"/>
      <c r="BW7" s="184">
        <f t="shared" si="56"/>
        <v>0</v>
      </c>
      <c r="BX7" s="184">
        <f t="shared" si="57"/>
        <v>-9.766666666666666</v>
      </c>
      <c r="BY7" s="184">
        <f t="shared" si="58"/>
        <v>95.38777777777776</v>
      </c>
      <c r="BZ7" s="184">
        <f t="shared" si="59"/>
        <v>0</v>
      </c>
      <c r="CA7" s="184"/>
      <c r="CB7" s="184">
        <f t="shared" si="60"/>
        <v>0</v>
      </c>
      <c r="CC7" s="184">
        <f t="shared" si="61"/>
        <v>-8.633333333333333</v>
      </c>
      <c r="CD7" s="184">
        <f t="shared" si="62"/>
        <v>74.53444444444443</v>
      </c>
      <c r="CE7" s="184">
        <f t="shared" si="63"/>
        <v>0</v>
      </c>
      <c r="CF7" s="184"/>
      <c r="CG7" s="184">
        <f t="shared" si="64"/>
        <v>0</v>
      </c>
      <c r="CH7" s="184">
        <f t="shared" si="65"/>
        <v>-7.633333333333333</v>
      </c>
      <c r="CI7" s="184">
        <f t="shared" si="66"/>
        <v>58.26777777777777</v>
      </c>
      <c r="CJ7" s="184">
        <f t="shared" si="67"/>
        <v>0</v>
      </c>
      <c r="CK7" s="184"/>
      <c r="CL7" s="184">
        <f t="shared" si="68"/>
        <v>0</v>
      </c>
      <c r="CM7" s="184">
        <f t="shared" si="69"/>
        <v>-6.766666666666666</v>
      </c>
      <c r="CN7" s="184">
        <f t="shared" si="70"/>
        <v>45.78777777777776</v>
      </c>
      <c r="CO7" s="184">
        <f t="shared" si="71"/>
        <v>0</v>
      </c>
      <c r="CP7" s="184"/>
      <c r="CQ7" s="184">
        <f t="shared" si="72"/>
        <v>0</v>
      </c>
      <c r="CR7" s="184">
        <f t="shared" si="73"/>
        <v>-5.866666666666667</v>
      </c>
      <c r="CS7" s="184">
        <f t="shared" si="74"/>
        <v>34.417777777777786</v>
      </c>
      <c r="CT7" s="184">
        <f t="shared" si="75"/>
        <v>0</v>
      </c>
      <c r="CU7" s="184"/>
      <c r="CV7" s="184">
        <f t="shared" si="76"/>
        <v>0</v>
      </c>
      <c r="CW7" s="184">
        <f t="shared" si="77"/>
        <v>-4.899999999999999</v>
      </c>
      <c r="CX7" s="184">
        <f t="shared" si="78"/>
        <v>24.009999999999987</v>
      </c>
      <c r="CY7" s="184">
        <f t="shared" si="79"/>
        <v>0</v>
      </c>
      <c r="CZ7" s="185"/>
      <c r="DA7" s="184">
        <f t="shared" si="80"/>
        <v>0</v>
      </c>
      <c r="DB7" s="184">
        <f t="shared" si="81"/>
        <v>-3.366666666666667</v>
      </c>
      <c r="DC7" s="184">
        <f t="shared" si="82"/>
        <v>11.334444444444447</v>
      </c>
      <c r="DD7" s="185">
        <f t="shared" si="83"/>
        <v>0</v>
      </c>
    </row>
    <row r="8" spans="1:108" ht="12.75">
      <c r="A8" s="181">
        <f t="shared" si="84"/>
        <v>14</v>
      </c>
      <c r="B8" s="182" t="s">
        <v>1</v>
      </c>
      <c r="C8" s="183">
        <f t="shared" si="85"/>
        <v>14.9</v>
      </c>
      <c r="D8" s="184">
        <v>0</v>
      </c>
      <c r="E8" s="184">
        <f t="shared" si="0"/>
        <v>0</v>
      </c>
      <c r="F8" s="184">
        <f t="shared" si="1"/>
        <v>-26.142857142857146</v>
      </c>
      <c r="G8" s="184">
        <f t="shared" si="2"/>
        <v>683.4489795918369</v>
      </c>
      <c r="H8" s="184">
        <f t="shared" si="3"/>
        <v>0</v>
      </c>
      <c r="I8" s="184">
        <v>0</v>
      </c>
      <c r="J8" s="184">
        <f t="shared" si="4"/>
        <v>0</v>
      </c>
      <c r="K8" s="184">
        <f t="shared" si="5"/>
        <v>-22.799999999999997</v>
      </c>
      <c r="L8" s="184">
        <f t="shared" si="6"/>
        <v>519.8399999999999</v>
      </c>
      <c r="M8" s="184">
        <f t="shared" si="7"/>
        <v>0</v>
      </c>
      <c r="N8" s="184">
        <v>0</v>
      </c>
      <c r="O8" s="184">
        <f t="shared" si="8"/>
        <v>0</v>
      </c>
      <c r="P8" s="184">
        <f t="shared" si="9"/>
        <v>-21.4</v>
      </c>
      <c r="Q8" s="184">
        <f t="shared" si="10"/>
        <v>457.9599999999999</v>
      </c>
      <c r="R8" s="184">
        <f t="shared" si="11"/>
        <v>0</v>
      </c>
      <c r="S8" s="184">
        <v>0</v>
      </c>
      <c r="T8" s="184">
        <f t="shared" si="12"/>
        <v>0</v>
      </c>
      <c r="U8" s="184">
        <f t="shared" si="13"/>
        <v>-19.700000000000003</v>
      </c>
      <c r="V8" s="184">
        <f t="shared" si="14"/>
        <v>388.0900000000001</v>
      </c>
      <c r="W8" s="184">
        <f t="shared" si="15"/>
        <v>0</v>
      </c>
      <c r="X8" s="184">
        <v>0</v>
      </c>
      <c r="Y8" s="184">
        <f t="shared" si="16"/>
        <v>0</v>
      </c>
      <c r="Z8" s="184">
        <f t="shared" si="17"/>
        <v>-18.5</v>
      </c>
      <c r="AA8" s="184">
        <f t="shared" si="18"/>
        <v>342.25</v>
      </c>
      <c r="AB8" s="184">
        <f t="shared" si="19"/>
        <v>0</v>
      </c>
      <c r="AC8" s="184">
        <v>0</v>
      </c>
      <c r="AD8" s="184">
        <f t="shared" si="20"/>
        <v>0</v>
      </c>
      <c r="AE8" s="184">
        <f t="shared" si="21"/>
        <v>-16.473684210526315</v>
      </c>
      <c r="AF8" s="184">
        <f t="shared" si="22"/>
        <v>271.38227146814404</v>
      </c>
      <c r="AG8" s="184">
        <f t="shared" si="23"/>
        <v>0</v>
      </c>
      <c r="AH8" s="184">
        <v>0</v>
      </c>
      <c r="AI8" s="184">
        <f t="shared" si="24"/>
        <v>0</v>
      </c>
      <c r="AJ8" s="184">
        <f t="shared" si="25"/>
        <v>-16.5</v>
      </c>
      <c r="AK8" s="184">
        <f t="shared" si="26"/>
        <v>272.25</v>
      </c>
      <c r="AL8" s="184">
        <f t="shared" si="27"/>
        <v>0</v>
      </c>
      <c r="AM8" s="184">
        <v>0</v>
      </c>
      <c r="AN8" s="184">
        <f t="shared" si="28"/>
        <v>0</v>
      </c>
      <c r="AO8" s="184">
        <f t="shared" si="29"/>
        <v>-14.533333333333335</v>
      </c>
      <c r="AP8" s="184">
        <f t="shared" si="30"/>
        <v>211.21777777777783</v>
      </c>
      <c r="AQ8" s="184">
        <f t="shared" si="31"/>
        <v>0</v>
      </c>
      <c r="AR8" s="184">
        <v>0</v>
      </c>
      <c r="AS8" s="184">
        <f t="shared" si="32"/>
        <v>0</v>
      </c>
      <c r="AT8" s="184">
        <f t="shared" si="33"/>
        <v>-14.333333333333332</v>
      </c>
      <c r="AU8" s="184">
        <f t="shared" si="34"/>
        <v>205.4444444444444</v>
      </c>
      <c r="AV8" s="184">
        <f t="shared" si="35"/>
        <v>0</v>
      </c>
      <c r="AW8" s="184">
        <v>0</v>
      </c>
      <c r="AX8" s="184">
        <f t="shared" si="36"/>
        <v>0</v>
      </c>
      <c r="AY8" s="184">
        <f t="shared" si="37"/>
        <v>-12.899999999999999</v>
      </c>
      <c r="AZ8" s="184">
        <f t="shared" si="38"/>
        <v>166.40999999999997</v>
      </c>
      <c r="BA8" s="184">
        <f t="shared" si="39"/>
        <v>0</v>
      </c>
      <c r="BB8" s="184"/>
      <c r="BC8" s="184">
        <f t="shared" si="40"/>
        <v>0</v>
      </c>
      <c r="BD8" s="184">
        <f t="shared" si="41"/>
        <v>-12.7</v>
      </c>
      <c r="BE8" s="184">
        <f t="shared" si="42"/>
        <v>161.29</v>
      </c>
      <c r="BF8" s="184">
        <f t="shared" si="43"/>
        <v>0</v>
      </c>
      <c r="BG8" s="184"/>
      <c r="BH8" s="184">
        <f t="shared" si="44"/>
        <v>0</v>
      </c>
      <c r="BI8" s="184">
        <f t="shared" si="45"/>
        <v>-11.7</v>
      </c>
      <c r="BJ8" s="184">
        <f t="shared" si="46"/>
        <v>136.89</v>
      </c>
      <c r="BK8" s="184">
        <f t="shared" si="47"/>
        <v>0</v>
      </c>
      <c r="BL8" s="184"/>
      <c r="BM8" s="184">
        <f t="shared" si="48"/>
        <v>0</v>
      </c>
      <c r="BN8" s="184">
        <f t="shared" si="49"/>
        <v>-10.600000000000001</v>
      </c>
      <c r="BO8" s="184">
        <f t="shared" si="50"/>
        <v>112.36000000000003</v>
      </c>
      <c r="BP8" s="184">
        <f t="shared" si="51"/>
        <v>0</v>
      </c>
      <c r="BQ8" s="184"/>
      <c r="BR8" s="184">
        <f t="shared" si="52"/>
        <v>0</v>
      </c>
      <c r="BS8" s="184">
        <f t="shared" si="53"/>
        <v>-9.966666666666665</v>
      </c>
      <c r="BT8" s="184">
        <f t="shared" si="54"/>
        <v>99.33444444444442</v>
      </c>
      <c r="BU8" s="184">
        <f t="shared" si="55"/>
        <v>0</v>
      </c>
      <c r="BV8" s="184"/>
      <c r="BW8" s="184">
        <f t="shared" si="56"/>
        <v>0</v>
      </c>
      <c r="BX8" s="184">
        <f t="shared" si="57"/>
        <v>-8.766666666666666</v>
      </c>
      <c r="BY8" s="184">
        <f t="shared" si="58"/>
        <v>76.85444444444443</v>
      </c>
      <c r="BZ8" s="184">
        <f t="shared" si="59"/>
        <v>0</v>
      </c>
      <c r="CA8" s="184"/>
      <c r="CB8" s="184">
        <f t="shared" si="60"/>
        <v>0</v>
      </c>
      <c r="CC8" s="184">
        <f t="shared" si="61"/>
        <v>-7.633333333333333</v>
      </c>
      <c r="CD8" s="184">
        <f t="shared" si="62"/>
        <v>58.26777777777777</v>
      </c>
      <c r="CE8" s="184">
        <f t="shared" si="63"/>
        <v>0</v>
      </c>
      <c r="CF8" s="184"/>
      <c r="CG8" s="184">
        <f t="shared" si="64"/>
        <v>0</v>
      </c>
      <c r="CH8" s="184">
        <f t="shared" si="65"/>
        <v>-6.633333333333333</v>
      </c>
      <c r="CI8" s="184">
        <f t="shared" si="66"/>
        <v>44.00111111111111</v>
      </c>
      <c r="CJ8" s="184">
        <f t="shared" si="67"/>
        <v>0</v>
      </c>
      <c r="CK8" s="184"/>
      <c r="CL8" s="184">
        <f t="shared" si="68"/>
        <v>0</v>
      </c>
      <c r="CM8" s="184">
        <f t="shared" si="69"/>
        <v>-5.766666666666666</v>
      </c>
      <c r="CN8" s="184">
        <f t="shared" si="70"/>
        <v>33.25444444444443</v>
      </c>
      <c r="CO8" s="184">
        <f t="shared" si="71"/>
        <v>0</v>
      </c>
      <c r="CP8" s="184"/>
      <c r="CQ8" s="184">
        <f t="shared" si="72"/>
        <v>0</v>
      </c>
      <c r="CR8" s="184">
        <f t="shared" si="73"/>
        <v>-4.866666666666667</v>
      </c>
      <c r="CS8" s="184">
        <f t="shared" si="74"/>
        <v>23.68444444444445</v>
      </c>
      <c r="CT8" s="184">
        <f t="shared" si="75"/>
        <v>0</v>
      </c>
      <c r="CU8" s="184"/>
      <c r="CV8" s="184">
        <f t="shared" si="76"/>
        <v>0</v>
      </c>
      <c r="CW8" s="184">
        <f t="shared" si="77"/>
        <v>-3.8999999999999986</v>
      </c>
      <c r="CX8" s="184">
        <f t="shared" si="78"/>
        <v>15.209999999999988</v>
      </c>
      <c r="CY8" s="184">
        <f t="shared" si="79"/>
        <v>0</v>
      </c>
      <c r="CZ8" s="185"/>
      <c r="DA8" s="184">
        <f t="shared" si="80"/>
        <v>0</v>
      </c>
      <c r="DB8" s="184">
        <f t="shared" si="81"/>
        <v>-2.366666666666667</v>
      </c>
      <c r="DC8" s="184">
        <f t="shared" si="82"/>
        <v>5.601111111111114</v>
      </c>
      <c r="DD8" s="185">
        <f t="shared" si="83"/>
        <v>0</v>
      </c>
    </row>
    <row r="9" spans="1:108" ht="12.75">
      <c r="A9" s="181">
        <f t="shared" si="84"/>
        <v>15</v>
      </c>
      <c r="B9" s="182" t="s">
        <v>1</v>
      </c>
      <c r="C9" s="183">
        <f t="shared" si="85"/>
        <v>15.9</v>
      </c>
      <c r="D9" s="184">
        <v>0</v>
      </c>
      <c r="E9" s="184">
        <f t="shared" si="0"/>
        <v>0</v>
      </c>
      <c r="F9" s="184">
        <f t="shared" si="1"/>
        <v>-25.142857142857146</v>
      </c>
      <c r="G9" s="184">
        <f t="shared" si="2"/>
        <v>632.1632653061226</v>
      </c>
      <c r="H9" s="184">
        <f t="shared" si="3"/>
        <v>0</v>
      </c>
      <c r="I9" s="184">
        <v>0</v>
      </c>
      <c r="J9" s="184">
        <f t="shared" si="4"/>
        <v>0</v>
      </c>
      <c r="K9" s="184">
        <f t="shared" si="5"/>
        <v>-21.799999999999997</v>
      </c>
      <c r="L9" s="184">
        <f t="shared" si="6"/>
        <v>475.2399999999999</v>
      </c>
      <c r="M9" s="184">
        <f t="shared" si="7"/>
        <v>0</v>
      </c>
      <c r="N9" s="184">
        <v>0</v>
      </c>
      <c r="O9" s="184">
        <f t="shared" si="8"/>
        <v>0</v>
      </c>
      <c r="P9" s="184">
        <f t="shared" si="9"/>
        <v>-20.4</v>
      </c>
      <c r="Q9" s="184">
        <f t="shared" si="10"/>
        <v>416.15999999999997</v>
      </c>
      <c r="R9" s="184">
        <f t="shared" si="11"/>
        <v>0</v>
      </c>
      <c r="S9" s="184">
        <v>0</v>
      </c>
      <c r="T9" s="184">
        <f t="shared" si="12"/>
        <v>0</v>
      </c>
      <c r="U9" s="184">
        <f t="shared" si="13"/>
        <v>-18.700000000000003</v>
      </c>
      <c r="V9" s="184">
        <f t="shared" si="14"/>
        <v>349.6900000000001</v>
      </c>
      <c r="W9" s="184">
        <f t="shared" si="15"/>
        <v>0</v>
      </c>
      <c r="X9" s="184">
        <v>0</v>
      </c>
      <c r="Y9" s="184">
        <f t="shared" si="16"/>
        <v>0</v>
      </c>
      <c r="Z9" s="184">
        <f t="shared" si="17"/>
        <v>-17.5</v>
      </c>
      <c r="AA9" s="184">
        <f t="shared" si="18"/>
        <v>306.25</v>
      </c>
      <c r="AB9" s="184">
        <f t="shared" si="19"/>
        <v>0</v>
      </c>
      <c r="AC9" s="184">
        <v>0</v>
      </c>
      <c r="AD9" s="184">
        <f t="shared" si="20"/>
        <v>0</v>
      </c>
      <c r="AE9" s="184">
        <f t="shared" si="21"/>
        <v>-15.473684210526315</v>
      </c>
      <c r="AF9" s="184">
        <f t="shared" si="22"/>
        <v>239.43490304709138</v>
      </c>
      <c r="AG9" s="184">
        <f t="shared" si="23"/>
        <v>0</v>
      </c>
      <c r="AH9" s="184">
        <v>0</v>
      </c>
      <c r="AI9" s="184">
        <f t="shared" si="24"/>
        <v>0</v>
      </c>
      <c r="AJ9" s="184">
        <f t="shared" si="25"/>
        <v>-15.5</v>
      </c>
      <c r="AK9" s="184">
        <f t="shared" si="26"/>
        <v>240.25</v>
      </c>
      <c r="AL9" s="184">
        <f t="shared" si="27"/>
        <v>0</v>
      </c>
      <c r="AM9" s="184">
        <v>0</v>
      </c>
      <c r="AN9" s="184">
        <f t="shared" si="28"/>
        <v>0</v>
      </c>
      <c r="AO9" s="184">
        <f t="shared" si="29"/>
        <v>-13.533333333333335</v>
      </c>
      <c r="AP9" s="184">
        <f t="shared" si="30"/>
        <v>183.15111111111116</v>
      </c>
      <c r="AQ9" s="184">
        <f t="shared" si="31"/>
        <v>0</v>
      </c>
      <c r="AR9" s="184">
        <v>0</v>
      </c>
      <c r="AS9" s="184">
        <f t="shared" si="32"/>
        <v>0</v>
      </c>
      <c r="AT9" s="184">
        <f t="shared" si="33"/>
        <v>-13.333333333333332</v>
      </c>
      <c r="AU9" s="184">
        <f t="shared" si="34"/>
        <v>177.77777777777774</v>
      </c>
      <c r="AV9" s="184">
        <f t="shared" si="35"/>
        <v>0</v>
      </c>
      <c r="AW9" s="184">
        <v>0</v>
      </c>
      <c r="AX9" s="184">
        <f t="shared" si="36"/>
        <v>0</v>
      </c>
      <c r="AY9" s="184">
        <f t="shared" si="37"/>
        <v>-11.899999999999999</v>
      </c>
      <c r="AZ9" s="184">
        <f t="shared" si="38"/>
        <v>141.60999999999996</v>
      </c>
      <c r="BA9" s="184">
        <f t="shared" si="39"/>
        <v>0</v>
      </c>
      <c r="BB9" s="184"/>
      <c r="BC9" s="184">
        <f t="shared" si="40"/>
        <v>0</v>
      </c>
      <c r="BD9" s="184">
        <f t="shared" si="41"/>
        <v>-11.7</v>
      </c>
      <c r="BE9" s="184">
        <f t="shared" si="42"/>
        <v>136.89</v>
      </c>
      <c r="BF9" s="184">
        <f t="shared" si="43"/>
        <v>0</v>
      </c>
      <c r="BG9" s="184"/>
      <c r="BH9" s="184">
        <f t="shared" si="44"/>
        <v>0</v>
      </c>
      <c r="BI9" s="184">
        <f t="shared" si="45"/>
        <v>-10.7</v>
      </c>
      <c r="BJ9" s="184">
        <f t="shared" si="46"/>
        <v>114.48999999999998</v>
      </c>
      <c r="BK9" s="184">
        <f t="shared" si="47"/>
        <v>0</v>
      </c>
      <c r="BL9" s="184"/>
      <c r="BM9" s="184">
        <f t="shared" si="48"/>
        <v>0</v>
      </c>
      <c r="BN9" s="184">
        <f t="shared" si="49"/>
        <v>-9.600000000000001</v>
      </c>
      <c r="BO9" s="184">
        <f t="shared" si="50"/>
        <v>92.16000000000003</v>
      </c>
      <c r="BP9" s="184">
        <f t="shared" si="51"/>
        <v>0</v>
      </c>
      <c r="BQ9" s="184"/>
      <c r="BR9" s="184">
        <f t="shared" si="52"/>
        <v>0</v>
      </c>
      <c r="BS9" s="184">
        <f t="shared" si="53"/>
        <v>-8.966666666666665</v>
      </c>
      <c r="BT9" s="184">
        <f t="shared" si="54"/>
        <v>80.40111111111108</v>
      </c>
      <c r="BU9" s="184">
        <f t="shared" si="55"/>
        <v>0</v>
      </c>
      <c r="BV9" s="184"/>
      <c r="BW9" s="184">
        <f t="shared" si="56"/>
        <v>0</v>
      </c>
      <c r="BX9" s="184">
        <f t="shared" si="57"/>
        <v>-7.766666666666666</v>
      </c>
      <c r="BY9" s="184">
        <f t="shared" si="58"/>
        <v>60.321111111111094</v>
      </c>
      <c r="BZ9" s="184">
        <f t="shared" si="59"/>
        <v>0</v>
      </c>
      <c r="CA9" s="184"/>
      <c r="CB9" s="184">
        <f t="shared" si="60"/>
        <v>0</v>
      </c>
      <c r="CC9" s="184">
        <f t="shared" si="61"/>
        <v>-6.633333333333333</v>
      </c>
      <c r="CD9" s="184">
        <f t="shared" si="62"/>
        <v>44.00111111111111</v>
      </c>
      <c r="CE9" s="184">
        <f t="shared" si="63"/>
        <v>0</v>
      </c>
      <c r="CF9" s="184"/>
      <c r="CG9" s="184">
        <f t="shared" si="64"/>
        <v>0</v>
      </c>
      <c r="CH9" s="184">
        <f t="shared" si="65"/>
        <v>-5.633333333333333</v>
      </c>
      <c r="CI9" s="184">
        <f t="shared" si="66"/>
        <v>31.73444444444444</v>
      </c>
      <c r="CJ9" s="184">
        <f t="shared" si="67"/>
        <v>0</v>
      </c>
      <c r="CK9" s="184"/>
      <c r="CL9" s="184">
        <f t="shared" si="68"/>
        <v>0</v>
      </c>
      <c r="CM9" s="184">
        <f t="shared" si="69"/>
        <v>-4.766666666666666</v>
      </c>
      <c r="CN9" s="184">
        <f t="shared" si="70"/>
        <v>22.721111111111103</v>
      </c>
      <c r="CO9" s="184">
        <f t="shared" si="71"/>
        <v>0</v>
      </c>
      <c r="CP9" s="184"/>
      <c r="CQ9" s="184">
        <f t="shared" si="72"/>
        <v>0</v>
      </c>
      <c r="CR9" s="184">
        <f t="shared" si="73"/>
        <v>-3.866666666666667</v>
      </c>
      <c r="CS9" s="184">
        <f t="shared" si="74"/>
        <v>14.951111111111114</v>
      </c>
      <c r="CT9" s="184">
        <f t="shared" si="75"/>
        <v>0</v>
      </c>
      <c r="CU9" s="184"/>
      <c r="CV9" s="184">
        <f t="shared" si="76"/>
        <v>0</v>
      </c>
      <c r="CW9" s="184">
        <f t="shared" si="77"/>
        <v>-2.8999999999999986</v>
      </c>
      <c r="CX9" s="184">
        <f t="shared" si="78"/>
        <v>8.409999999999991</v>
      </c>
      <c r="CY9" s="184">
        <f t="shared" si="79"/>
        <v>0</v>
      </c>
      <c r="CZ9" s="185">
        <v>5</v>
      </c>
      <c r="DA9" s="184">
        <f t="shared" si="80"/>
        <v>77.5</v>
      </c>
      <c r="DB9" s="184">
        <f t="shared" si="81"/>
        <v>-1.3666666666666671</v>
      </c>
      <c r="DC9" s="184">
        <f t="shared" si="82"/>
        <v>1.867777777777779</v>
      </c>
      <c r="DD9" s="185">
        <f t="shared" si="83"/>
        <v>9.338888888888896</v>
      </c>
    </row>
    <row r="10" spans="1:108" ht="12.75">
      <c r="A10" s="181">
        <f t="shared" si="84"/>
        <v>16</v>
      </c>
      <c r="B10" s="182" t="s">
        <v>1</v>
      </c>
      <c r="C10" s="183">
        <f t="shared" si="85"/>
        <v>16.9</v>
      </c>
      <c r="D10" s="184">
        <v>0</v>
      </c>
      <c r="E10" s="184">
        <f t="shared" si="0"/>
        <v>0</v>
      </c>
      <c r="F10" s="184">
        <f t="shared" si="1"/>
        <v>-24.142857142857146</v>
      </c>
      <c r="G10" s="184">
        <f t="shared" si="2"/>
        <v>582.8775510204083</v>
      </c>
      <c r="H10" s="184">
        <f t="shared" si="3"/>
        <v>0</v>
      </c>
      <c r="I10" s="184">
        <v>0</v>
      </c>
      <c r="J10" s="184">
        <f t="shared" si="4"/>
        <v>0</v>
      </c>
      <c r="K10" s="184">
        <f t="shared" si="5"/>
        <v>-20.799999999999997</v>
      </c>
      <c r="L10" s="184">
        <f t="shared" si="6"/>
        <v>432.6399999999999</v>
      </c>
      <c r="M10" s="184">
        <f t="shared" si="7"/>
        <v>0</v>
      </c>
      <c r="N10" s="184">
        <v>0</v>
      </c>
      <c r="O10" s="184">
        <f t="shared" si="8"/>
        <v>0</v>
      </c>
      <c r="P10" s="184">
        <f t="shared" si="9"/>
        <v>-19.4</v>
      </c>
      <c r="Q10" s="184">
        <f t="shared" si="10"/>
        <v>376.35999999999996</v>
      </c>
      <c r="R10" s="184">
        <f t="shared" si="11"/>
        <v>0</v>
      </c>
      <c r="S10" s="184">
        <v>0</v>
      </c>
      <c r="T10" s="184">
        <f t="shared" si="12"/>
        <v>0</v>
      </c>
      <c r="U10" s="184">
        <f t="shared" si="13"/>
        <v>-17.700000000000003</v>
      </c>
      <c r="V10" s="184">
        <f t="shared" si="14"/>
        <v>313.2900000000001</v>
      </c>
      <c r="W10" s="184">
        <f t="shared" si="15"/>
        <v>0</v>
      </c>
      <c r="X10" s="184">
        <v>0</v>
      </c>
      <c r="Y10" s="184">
        <f t="shared" si="16"/>
        <v>0</v>
      </c>
      <c r="Z10" s="184">
        <f t="shared" si="17"/>
        <v>-16.5</v>
      </c>
      <c r="AA10" s="184">
        <f t="shared" si="18"/>
        <v>272.25</v>
      </c>
      <c r="AB10" s="184">
        <f t="shared" si="19"/>
        <v>0</v>
      </c>
      <c r="AC10" s="184">
        <v>0</v>
      </c>
      <c r="AD10" s="184">
        <f t="shared" si="20"/>
        <v>0</v>
      </c>
      <c r="AE10" s="184">
        <f t="shared" si="21"/>
        <v>-14.473684210526315</v>
      </c>
      <c r="AF10" s="184">
        <f t="shared" si="22"/>
        <v>209.48753462603875</v>
      </c>
      <c r="AG10" s="184">
        <f t="shared" si="23"/>
        <v>0</v>
      </c>
      <c r="AH10" s="184">
        <v>0</v>
      </c>
      <c r="AI10" s="184">
        <f t="shared" si="24"/>
        <v>0</v>
      </c>
      <c r="AJ10" s="184">
        <f t="shared" si="25"/>
        <v>-14.5</v>
      </c>
      <c r="AK10" s="184">
        <f t="shared" si="26"/>
        <v>210.25</v>
      </c>
      <c r="AL10" s="184">
        <f t="shared" si="27"/>
        <v>0</v>
      </c>
      <c r="AM10" s="184">
        <v>0</v>
      </c>
      <c r="AN10" s="184">
        <f t="shared" si="28"/>
        <v>0</v>
      </c>
      <c r="AO10" s="184">
        <f t="shared" si="29"/>
        <v>-12.533333333333335</v>
      </c>
      <c r="AP10" s="184">
        <f t="shared" si="30"/>
        <v>157.08444444444447</v>
      </c>
      <c r="AQ10" s="184">
        <f t="shared" si="31"/>
        <v>0</v>
      </c>
      <c r="AR10" s="184">
        <v>0</v>
      </c>
      <c r="AS10" s="184">
        <f t="shared" si="32"/>
        <v>0</v>
      </c>
      <c r="AT10" s="184">
        <f t="shared" si="33"/>
        <v>-12.333333333333332</v>
      </c>
      <c r="AU10" s="184">
        <f t="shared" si="34"/>
        <v>152.1111111111111</v>
      </c>
      <c r="AV10" s="184">
        <f t="shared" si="35"/>
        <v>0</v>
      </c>
      <c r="AW10" s="184">
        <v>0</v>
      </c>
      <c r="AX10" s="184">
        <f t="shared" si="36"/>
        <v>0</v>
      </c>
      <c r="AY10" s="184">
        <f t="shared" si="37"/>
        <v>-10.899999999999999</v>
      </c>
      <c r="AZ10" s="184">
        <f t="shared" si="38"/>
        <v>118.80999999999997</v>
      </c>
      <c r="BA10" s="184">
        <f t="shared" si="39"/>
        <v>0</v>
      </c>
      <c r="BB10" s="184"/>
      <c r="BC10" s="184">
        <f t="shared" si="40"/>
        <v>0</v>
      </c>
      <c r="BD10" s="184">
        <f t="shared" si="41"/>
        <v>-10.7</v>
      </c>
      <c r="BE10" s="184">
        <f t="shared" si="42"/>
        <v>114.48999999999998</v>
      </c>
      <c r="BF10" s="184">
        <f t="shared" si="43"/>
        <v>0</v>
      </c>
      <c r="BG10" s="184"/>
      <c r="BH10" s="184">
        <f t="shared" si="44"/>
        <v>0</v>
      </c>
      <c r="BI10" s="184">
        <f t="shared" si="45"/>
        <v>-9.7</v>
      </c>
      <c r="BJ10" s="184">
        <f t="shared" si="46"/>
        <v>94.08999999999999</v>
      </c>
      <c r="BK10" s="184">
        <f t="shared" si="47"/>
        <v>0</v>
      </c>
      <c r="BL10" s="184"/>
      <c r="BM10" s="184">
        <f t="shared" si="48"/>
        <v>0</v>
      </c>
      <c r="BN10" s="184">
        <f t="shared" si="49"/>
        <v>-8.600000000000001</v>
      </c>
      <c r="BO10" s="184">
        <f t="shared" si="50"/>
        <v>73.96000000000002</v>
      </c>
      <c r="BP10" s="184">
        <f t="shared" si="51"/>
        <v>0</v>
      </c>
      <c r="BQ10" s="184"/>
      <c r="BR10" s="184">
        <f t="shared" si="52"/>
        <v>0</v>
      </c>
      <c r="BS10" s="184">
        <f t="shared" si="53"/>
        <v>-7.966666666666665</v>
      </c>
      <c r="BT10" s="184">
        <f t="shared" si="54"/>
        <v>63.46777777777775</v>
      </c>
      <c r="BU10" s="184">
        <f t="shared" si="55"/>
        <v>0</v>
      </c>
      <c r="BV10" s="184"/>
      <c r="BW10" s="184">
        <f t="shared" si="56"/>
        <v>0</v>
      </c>
      <c r="BX10" s="184">
        <f t="shared" si="57"/>
        <v>-6.766666666666666</v>
      </c>
      <c r="BY10" s="184">
        <f t="shared" si="58"/>
        <v>45.78777777777776</v>
      </c>
      <c r="BZ10" s="184">
        <f t="shared" si="59"/>
        <v>0</v>
      </c>
      <c r="CA10" s="184"/>
      <c r="CB10" s="184">
        <f t="shared" si="60"/>
        <v>0</v>
      </c>
      <c r="CC10" s="184">
        <f t="shared" si="61"/>
        <v>-5.633333333333333</v>
      </c>
      <c r="CD10" s="184">
        <f t="shared" si="62"/>
        <v>31.73444444444444</v>
      </c>
      <c r="CE10" s="184">
        <f t="shared" si="63"/>
        <v>0</v>
      </c>
      <c r="CF10" s="184"/>
      <c r="CG10" s="184">
        <f t="shared" si="64"/>
        <v>0</v>
      </c>
      <c r="CH10" s="184">
        <f t="shared" si="65"/>
        <v>-4.633333333333333</v>
      </c>
      <c r="CI10" s="184">
        <f t="shared" si="66"/>
        <v>21.467777777777773</v>
      </c>
      <c r="CJ10" s="184">
        <f t="shared" si="67"/>
        <v>0</v>
      </c>
      <c r="CK10" s="184"/>
      <c r="CL10" s="184">
        <f t="shared" si="68"/>
        <v>0</v>
      </c>
      <c r="CM10" s="184">
        <f t="shared" si="69"/>
        <v>-3.7666666666666657</v>
      </c>
      <c r="CN10" s="184">
        <f t="shared" si="70"/>
        <v>14.18777777777777</v>
      </c>
      <c r="CO10" s="184">
        <f t="shared" si="71"/>
        <v>0</v>
      </c>
      <c r="CP10" s="184"/>
      <c r="CQ10" s="184">
        <f t="shared" si="72"/>
        <v>0</v>
      </c>
      <c r="CR10" s="184">
        <f t="shared" si="73"/>
        <v>-2.866666666666667</v>
      </c>
      <c r="CS10" s="184">
        <f t="shared" si="74"/>
        <v>8.21777777777778</v>
      </c>
      <c r="CT10" s="184">
        <f t="shared" si="75"/>
        <v>0</v>
      </c>
      <c r="CU10" s="184"/>
      <c r="CV10" s="184">
        <f t="shared" si="76"/>
        <v>0</v>
      </c>
      <c r="CW10" s="184">
        <f t="shared" si="77"/>
        <v>-1.8999999999999986</v>
      </c>
      <c r="CX10" s="184">
        <f t="shared" si="78"/>
        <v>3.6099999999999945</v>
      </c>
      <c r="CY10" s="184">
        <f t="shared" si="79"/>
        <v>0</v>
      </c>
      <c r="CZ10" s="185">
        <v>10</v>
      </c>
      <c r="DA10" s="184">
        <f t="shared" si="80"/>
        <v>165</v>
      </c>
      <c r="DB10" s="184">
        <f t="shared" si="81"/>
        <v>-0.36666666666666714</v>
      </c>
      <c r="DC10" s="184">
        <f t="shared" si="82"/>
        <v>0.13444444444444478</v>
      </c>
      <c r="DD10" s="185">
        <f t="shared" si="83"/>
        <v>1.3444444444444479</v>
      </c>
    </row>
    <row r="11" spans="1:108" ht="12.75">
      <c r="A11" s="181">
        <f t="shared" si="84"/>
        <v>17</v>
      </c>
      <c r="B11" s="182" t="s">
        <v>1</v>
      </c>
      <c r="C11" s="183">
        <f t="shared" si="85"/>
        <v>17.9</v>
      </c>
      <c r="D11" s="184">
        <v>0</v>
      </c>
      <c r="E11" s="184">
        <f t="shared" si="0"/>
        <v>0</v>
      </c>
      <c r="F11" s="184">
        <f t="shared" si="1"/>
        <v>-23.142857142857146</v>
      </c>
      <c r="G11" s="184">
        <f t="shared" si="2"/>
        <v>535.591836734694</v>
      </c>
      <c r="H11" s="184">
        <f t="shared" si="3"/>
        <v>0</v>
      </c>
      <c r="I11" s="184">
        <v>0</v>
      </c>
      <c r="J11" s="184">
        <f t="shared" si="4"/>
        <v>0</v>
      </c>
      <c r="K11" s="184">
        <f t="shared" si="5"/>
        <v>-19.799999999999997</v>
      </c>
      <c r="L11" s="184">
        <f t="shared" si="6"/>
        <v>392.0399999999999</v>
      </c>
      <c r="M11" s="184">
        <f t="shared" si="7"/>
        <v>0</v>
      </c>
      <c r="N11" s="184">
        <v>0</v>
      </c>
      <c r="O11" s="184">
        <f t="shared" si="8"/>
        <v>0</v>
      </c>
      <c r="P11" s="184">
        <f t="shared" si="9"/>
        <v>-18.4</v>
      </c>
      <c r="Q11" s="184">
        <f t="shared" si="10"/>
        <v>338.55999999999995</v>
      </c>
      <c r="R11" s="184">
        <f t="shared" si="11"/>
        <v>0</v>
      </c>
      <c r="S11" s="184">
        <v>0</v>
      </c>
      <c r="T11" s="184">
        <f t="shared" si="12"/>
        <v>0</v>
      </c>
      <c r="U11" s="184">
        <f t="shared" si="13"/>
        <v>-16.700000000000003</v>
      </c>
      <c r="V11" s="184">
        <f t="shared" si="14"/>
        <v>278.8900000000001</v>
      </c>
      <c r="W11" s="184">
        <f t="shared" si="15"/>
        <v>0</v>
      </c>
      <c r="X11" s="184">
        <v>0</v>
      </c>
      <c r="Y11" s="184">
        <f t="shared" si="16"/>
        <v>0</v>
      </c>
      <c r="Z11" s="184">
        <f t="shared" si="17"/>
        <v>-15.5</v>
      </c>
      <c r="AA11" s="184">
        <f t="shared" si="18"/>
        <v>240.25</v>
      </c>
      <c r="AB11" s="184">
        <f t="shared" si="19"/>
        <v>0</v>
      </c>
      <c r="AC11" s="184">
        <v>0</v>
      </c>
      <c r="AD11" s="184">
        <f t="shared" si="20"/>
        <v>0</v>
      </c>
      <c r="AE11" s="184">
        <f t="shared" si="21"/>
        <v>-13.473684210526315</v>
      </c>
      <c r="AF11" s="184">
        <f t="shared" si="22"/>
        <v>181.54016620498612</v>
      </c>
      <c r="AG11" s="184">
        <f t="shared" si="23"/>
        <v>0</v>
      </c>
      <c r="AH11" s="184">
        <v>0</v>
      </c>
      <c r="AI11" s="184">
        <f t="shared" si="24"/>
        <v>0</v>
      </c>
      <c r="AJ11" s="184">
        <f t="shared" si="25"/>
        <v>-13.5</v>
      </c>
      <c r="AK11" s="184">
        <f t="shared" si="26"/>
        <v>182.25</v>
      </c>
      <c r="AL11" s="184">
        <f t="shared" si="27"/>
        <v>0</v>
      </c>
      <c r="AM11" s="184">
        <v>0</v>
      </c>
      <c r="AN11" s="184">
        <f t="shared" si="28"/>
        <v>0</v>
      </c>
      <c r="AO11" s="184">
        <f t="shared" si="29"/>
        <v>-11.533333333333335</v>
      </c>
      <c r="AP11" s="184">
        <f t="shared" si="30"/>
        <v>133.0177777777778</v>
      </c>
      <c r="AQ11" s="184">
        <f t="shared" si="31"/>
        <v>0</v>
      </c>
      <c r="AR11" s="184">
        <v>0</v>
      </c>
      <c r="AS11" s="184">
        <f t="shared" si="32"/>
        <v>0</v>
      </c>
      <c r="AT11" s="184">
        <f t="shared" si="33"/>
        <v>-11.333333333333332</v>
      </c>
      <c r="AU11" s="184">
        <f t="shared" si="34"/>
        <v>128.44444444444443</v>
      </c>
      <c r="AV11" s="184">
        <f t="shared" si="35"/>
        <v>0</v>
      </c>
      <c r="AW11" s="184">
        <v>0</v>
      </c>
      <c r="AX11" s="184">
        <f t="shared" si="36"/>
        <v>0</v>
      </c>
      <c r="AY11" s="184">
        <f t="shared" si="37"/>
        <v>-9.899999999999999</v>
      </c>
      <c r="AZ11" s="184">
        <f t="shared" si="38"/>
        <v>98.00999999999998</v>
      </c>
      <c r="BA11" s="184">
        <f t="shared" si="39"/>
        <v>0</v>
      </c>
      <c r="BB11" s="184"/>
      <c r="BC11" s="184">
        <f t="shared" si="40"/>
        <v>0</v>
      </c>
      <c r="BD11" s="184">
        <f t="shared" si="41"/>
        <v>-9.7</v>
      </c>
      <c r="BE11" s="184">
        <f t="shared" si="42"/>
        <v>94.08999999999999</v>
      </c>
      <c r="BF11" s="184">
        <f t="shared" si="43"/>
        <v>0</v>
      </c>
      <c r="BG11" s="184"/>
      <c r="BH11" s="184">
        <f t="shared" si="44"/>
        <v>0</v>
      </c>
      <c r="BI11" s="184">
        <f t="shared" si="45"/>
        <v>-8.7</v>
      </c>
      <c r="BJ11" s="184">
        <f t="shared" si="46"/>
        <v>75.68999999999998</v>
      </c>
      <c r="BK11" s="184">
        <f t="shared" si="47"/>
        <v>0</v>
      </c>
      <c r="BL11" s="184"/>
      <c r="BM11" s="184">
        <f t="shared" si="48"/>
        <v>0</v>
      </c>
      <c r="BN11" s="184">
        <f t="shared" si="49"/>
        <v>-7.600000000000001</v>
      </c>
      <c r="BO11" s="184">
        <f t="shared" si="50"/>
        <v>57.76000000000002</v>
      </c>
      <c r="BP11" s="184">
        <f t="shared" si="51"/>
        <v>0</v>
      </c>
      <c r="BQ11" s="184"/>
      <c r="BR11" s="184">
        <f t="shared" si="52"/>
        <v>0</v>
      </c>
      <c r="BS11" s="184">
        <f t="shared" si="53"/>
        <v>-6.966666666666665</v>
      </c>
      <c r="BT11" s="184">
        <f t="shared" si="54"/>
        <v>48.53444444444442</v>
      </c>
      <c r="BU11" s="184">
        <f t="shared" si="55"/>
        <v>0</v>
      </c>
      <c r="BV11" s="184"/>
      <c r="BW11" s="184">
        <f t="shared" si="56"/>
        <v>0</v>
      </c>
      <c r="BX11" s="184">
        <f t="shared" si="57"/>
        <v>-5.766666666666666</v>
      </c>
      <c r="BY11" s="184">
        <f t="shared" si="58"/>
        <v>33.25444444444443</v>
      </c>
      <c r="BZ11" s="184">
        <f t="shared" si="59"/>
        <v>0</v>
      </c>
      <c r="CA11" s="184"/>
      <c r="CB11" s="184">
        <f t="shared" si="60"/>
        <v>0</v>
      </c>
      <c r="CC11" s="184">
        <f t="shared" si="61"/>
        <v>-4.633333333333333</v>
      </c>
      <c r="CD11" s="184">
        <f t="shared" si="62"/>
        <v>21.467777777777773</v>
      </c>
      <c r="CE11" s="184">
        <f t="shared" si="63"/>
        <v>0</v>
      </c>
      <c r="CF11" s="184"/>
      <c r="CG11" s="184">
        <f t="shared" si="64"/>
        <v>0</v>
      </c>
      <c r="CH11" s="184">
        <f t="shared" si="65"/>
        <v>-3.633333333333333</v>
      </c>
      <c r="CI11" s="184">
        <f t="shared" si="66"/>
        <v>13.201111111111107</v>
      </c>
      <c r="CJ11" s="184">
        <f t="shared" si="67"/>
        <v>0</v>
      </c>
      <c r="CK11" s="184"/>
      <c r="CL11" s="184">
        <f t="shared" si="68"/>
        <v>0</v>
      </c>
      <c r="CM11" s="184">
        <f t="shared" si="69"/>
        <v>-2.7666666666666657</v>
      </c>
      <c r="CN11" s="184">
        <f t="shared" si="70"/>
        <v>7.654444444444439</v>
      </c>
      <c r="CO11" s="184">
        <f t="shared" si="71"/>
        <v>0</v>
      </c>
      <c r="CP11" s="184"/>
      <c r="CQ11" s="184">
        <f t="shared" si="72"/>
        <v>0</v>
      </c>
      <c r="CR11" s="184">
        <f t="shared" si="73"/>
        <v>-1.8666666666666671</v>
      </c>
      <c r="CS11" s="184">
        <f t="shared" si="74"/>
        <v>3.484444444444446</v>
      </c>
      <c r="CT11" s="184">
        <f t="shared" si="75"/>
        <v>0</v>
      </c>
      <c r="CU11" s="184">
        <v>6</v>
      </c>
      <c r="CV11" s="184">
        <f t="shared" si="76"/>
        <v>105</v>
      </c>
      <c r="CW11" s="184">
        <f t="shared" si="77"/>
        <v>-0.8999999999999986</v>
      </c>
      <c r="CX11" s="184">
        <f t="shared" si="78"/>
        <v>0.8099999999999974</v>
      </c>
      <c r="CY11" s="184">
        <f t="shared" si="79"/>
        <v>4.859999999999984</v>
      </c>
      <c r="CZ11" s="185">
        <v>14</v>
      </c>
      <c r="DA11" s="184">
        <f t="shared" si="80"/>
        <v>245</v>
      </c>
      <c r="DB11" s="184">
        <f t="shared" si="81"/>
        <v>0.6333333333333329</v>
      </c>
      <c r="DC11" s="184">
        <f t="shared" si="82"/>
        <v>0.40111111111111053</v>
      </c>
      <c r="DD11" s="185">
        <f t="shared" si="83"/>
        <v>5.615555555555547</v>
      </c>
    </row>
    <row r="12" spans="1:108" ht="12.75">
      <c r="A12" s="181">
        <f t="shared" si="84"/>
        <v>18</v>
      </c>
      <c r="B12" s="182" t="s">
        <v>1</v>
      </c>
      <c r="C12" s="183">
        <f t="shared" si="85"/>
        <v>18.9</v>
      </c>
      <c r="D12" s="184">
        <v>0</v>
      </c>
      <c r="E12" s="184">
        <f t="shared" si="0"/>
        <v>0</v>
      </c>
      <c r="F12" s="184">
        <f t="shared" si="1"/>
        <v>-22.142857142857146</v>
      </c>
      <c r="G12" s="184">
        <f t="shared" si="2"/>
        <v>490.30612244897975</v>
      </c>
      <c r="H12" s="184">
        <f t="shared" si="3"/>
        <v>0</v>
      </c>
      <c r="I12" s="184">
        <v>0</v>
      </c>
      <c r="J12" s="184">
        <f t="shared" si="4"/>
        <v>0</v>
      </c>
      <c r="K12" s="184">
        <f t="shared" si="5"/>
        <v>-18.799999999999997</v>
      </c>
      <c r="L12" s="184">
        <f t="shared" si="6"/>
        <v>353.4399999999999</v>
      </c>
      <c r="M12" s="184">
        <f t="shared" si="7"/>
        <v>0</v>
      </c>
      <c r="N12" s="184">
        <v>0</v>
      </c>
      <c r="O12" s="184">
        <f t="shared" si="8"/>
        <v>0</v>
      </c>
      <c r="P12" s="184">
        <f t="shared" si="9"/>
        <v>-17.4</v>
      </c>
      <c r="Q12" s="184">
        <f t="shared" si="10"/>
        <v>302.75999999999993</v>
      </c>
      <c r="R12" s="184">
        <f t="shared" si="11"/>
        <v>0</v>
      </c>
      <c r="S12" s="184">
        <v>0</v>
      </c>
      <c r="T12" s="184">
        <f t="shared" si="12"/>
        <v>0</v>
      </c>
      <c r="U12" s="184">
        <f t="shared" si="13"/>
        <v>-15.700000000000003</v>
      </c>
      <c r="V12" s="184">
        <f t="shared" si="14"/>
        <v>246.4900000000001</v>
      </c>
      <c r="W12" s="184">
        <f t="shared" si="15"/>
        <v>0</v>
      </c>
      <c r="X12" s="184">
        <v>0</v>
      </c>
      <c r="Y12" s="184">
        <f t="shared" si="16"/>
        <v>0</v>
      </c>
      <c r="Z12" s="184">
        <f t="shared" si="17"/>
        <v>-14.5</v>
      </c>
      <c r="AA12" s="184">
        <f t="shared" si="18"/>
        <v>210.25</v>
      </c>
      <c r="AB12" s="184">
        <f t="shared" si="19"/>
        <v>0</v>
      </c>
      <c r="AC12" s="184">
        <v>0</v>
      </c>
      <c r="AD12" s="184">
        <f t="shared" si="20"/>
        <v>0</v>
      </c>
      <c r="AE12" s="184">
        <f t="shared" si="21"/>
        <v>-12.473684210526315</v>
      </c>
      <c r="AF12" s="184">
        <f t="shared" si="22"/>
        <v>155.5927977839335</v>
      </c>
      <c r="AG12" s="184">
        <f t="shared" si="23"/>
        <v>0</v>
      </c>
      <c r="AH12" s="184">
        <v>0</v>
      </c>
      <c r="AI12" s="184">
        <f t="shared" si="24"/>
        <v>0</v>
      </c>
      <c r="AJ12" s="184">
        <f t="shared" si="25"/>
        <v>-12.5</v>
      </c>
      <c r="AK12" s="184">
        <f t="shared" si="26"/>
        <v>156.25</v>
      </c>
      <c r="AL12" s="184">
        <f t="shared" si="27"/>
        <v>0</v>
      </c>
      <c r="AM12" s="184">
        <v>0</v>
      </c>
      <c r="AN12" s="184">
        <f t="shared" si="28"/>
        <v>0</v>
      </c>
      <c r="AO12" s="184">
        <f t="shared" si="29"/>
        <v>-10.533333333333335</v>
      </c>
      <c r="AP12" s="184">
        <f t="shared" si="30"/>
        <v>110.95111111111115</v>
      </c>
      <c r="AQ12" s="184">
        <f t="shared" si="31"/>
        <v>0</v>
      </c>
      <c r="AR12" s="184">
        <v>0</v>
      </c>
      <c r="AS12" s="184">
        <f t="shared" si="32"/>
        <v>0</v>
      </c>
      <c r="AT12" s="184">
        <f t="shared" si="33"/>
        <v>-10.333333333333332</v>
      </c>
      <c r="AU12" s="184">
        <f t="shared" si="34"/>
        <v>106.77777777777776</v>
      </c>
      <c r="AV12" s="184">
        <f t="shared" si="35"/>
        <v>0</v>
      </c>
      <c r="AW12" s="184">
        <v>0</v>
      </c>
      <c r="AX12" s="184">
        <f t="shared" si="36"/>
        <v>0</v>
      </c>
      <c r="AY12" s="184">
        <f t="shared" si="37"/>
        <v>-8.899999999999999</v>
      </c>
      <c r="AZ12" s="184">
        <f t="shared" si="38"/>
        <v>79.20999999999998</v>
      </c>
      <c r="BA12" s="184">
        <f t="shared" si="39"/>
        <v>0</v>
      </c>
      <c r="BB12" s="184"/>
      <c r="BC12" s="184">
        <f t="shared" si="40"/>
        <v>0</v>
      </c>
      <c r="BD12" s="184">
        <f t="shared" si="41"/>
        <v>-8.7</v>
      </c>
      <c r="BE12" s="184">
        <f t="shared" si="42"/>
        <v>75.68999999999998</v>
      </c>
      <c r="BF12" s="184">
        <f t="shared" si="43"/>
        <v>0</v>
      </c>
      <c r="BG12" s="184"/>
      <c r="BH12" s="184">
        <f t="shared" si="44"/>
        <v>0</v>
      </c>
      <c r="BI12" s="184">
        <f t="shared" si="45"/>
        <v>-7.699999999999999</v>
      </c>
      <c r="BJ12" s="184">
        <f t="shared" si="46"/>
        <v>59.28999999999999</v>
      </c>
      <c r="BK12" s="184">
        <f t="shared" si="47"/>
        <v>0</v>
      </c>
      <c r="BL12" s="184"/>
      <c r="BM12" s="184">
        <f t="shared" si="48"/>
        <v>0</v>
      </c>
      <c r="BN12" s="184">
        <f t="shared" si="49"/>
        <v>-6.600000000000001</v>
      </c>
      <c r="BO12" s="184">
        <f t="shared" si="50"/>
        <v>43.56000000000002</v>
      </c>
      <c r="BP12" s="184">
        <f t="shared" si="51"/>
        <v>0</v>
      </c>
      <c r="BQ12" s="184"/>
      <c r="BR12" s="184">
        <f t="shared" si="52"/>
        <v>0</v>
      </c>
      <c r="BS12" s="184">
        <f t="shared" si="53"/>
        <v>-5.966666666666665</v>
      </c>
      <c r="BT12" s="184">
        <f t="shared" si="54"/>
        <v>35.60111111111109</v>
      </c>
      <c r="BU12" s="184">
        <f t="shared" si="55"/>
        <v>0</v>
      </c>
      <c r="BV12" s="184"/>
      <c r="BW12" s="184">
        <f t="shared" si="56"/>
        <v>0</v>
      </c>
      <c r="BX12" s="184">
        <f t="shared" si="57"/>
        <v>-4.766666666666666</v>
      </c>
      <c r="BY12" s="184">
        <f t="shared" si="58"/>
        <v>22.721111111111103</v>
      </c>
      <c r="BZ12" s="184">
        <f t="shared" si="59"/>
        <v>0</v>
      </c>
      <c r="CA12" s="184"/>
      <c r="CB12" s="184">
        <f t="shared" si="60"/>
        <v>0</v>
      </c>
      <c r="CC12" s="184">
        <f t="shared" si="61"/>
        <v>-3.633333333333333</v>
      </c>
      <c r="CD12" s="184">
        <f t="shared" si="62"/>
        <v>13.201111111111107</v>
      </c>
      <c r="CE12" s="184">
        <f t="shared" si="63"/>
        <v>0</v>
      </c>
      <c r="CF12" s="184"/>
      <c r="CG12" s="184">
        <f t="shared" si="64"/>
        <v>0</v>
      </c>
      <c r="CH12" s="184">
        <f t="shared" si="65"/>
        <v>-2.633333333333333</v>
      </c>
      <c r="CI12" s="184">
        <f t="shared" si="66"/>
        <v>6.934444444444442</v>
      </c>
      <c r="CJ12" s="184">
        <f t="shared" si="67"/>
        <v>0</v>
      </c>
      <c r="CK12" s="184"/>
      <c r="CL12" s="184">
        <f t="shared" si="68"/>
        <v>0</v>
      </c>
      <c r="CM12" s="184">
        <f t="shared" si="69"/>
        <v>-1.7666666666666657</v>
      </c>
      <c r="CN12" s="184">
        <f t="shared" si="70"/>
        <v>3.121111111111108</v>
      </c>
      <c r="CO12" s="184">
        <f t="shared" si="71"/>
        <v>0</v>
      </c>
      <c r="CP12" s="184">
        <v>6</v>
      </c>
      <c r="CQ12" s="184">
        <f t="shared" si="72"/>
        <v>111</v>
      </c>
      <c r="CR12" s="184">
        <f t="shared" si="73"/>
        <v>-0.8666666666666671</v>
      </c>
      <c r="CS12" s="184">
        <f t="shared" si="74"/>
        <v>0.751111111111112</v>
      </c>
      <c r="CT12" s="184">
        <f t="shared" si="75"/>
        <v>4.506666666666671</v>
      </c>
      <c r="CU12" s="184">
        <v>22</v>
      </c>
      <c r="CV12" s="184">
        <f t="shared" si="76"/>
        <v>407</v>
      </c>
      <c r="CW12" s="184">
        <f t="shared" si="77"/>
        <v>0.10000000000000142</v>
      </c>
      <c r="CX12" s="184">
        <f t="shared" si="78"/>
        <v>0.010000000000000285</v>
      </c>
      <c r="CY12" s="184">
        <f t="shared" si="79"/>
        <v>0.22000000000000627</v>
      </c>
      <c r="CZ12" s="185">
        <v>1</v>
      </c>
      <c r="DA12" s="184">
        <f t="shared" si="80"/>
        <v>18.5</v>
      </c>
      <c r="DB12" s="184">
        <f t="shared" si="81"/>
        <v>1.6333333333333329</v>
      </c>
      <c r="DC12" s="184">
        <f t="shared" si="82"/>
        <v>2.667777777777776</v>
      </c>
      <c r="DD12" s="185">
        <f t="shared" si="83"/>
        <v>2.667777777777776</v>
      </c>
    </row>
    <row r="13" spans="1:108" ht="12.75">
      <c r="A13" s="181">
        <f t="shared" si="84"/>
        <v>19</v>
      </c>
      <c r="B13" s="182" t="s">
        <v>1</v>
      </c>
      <c r="C13" s="183">
        <f t="shared" si="85"/>
        <v>19.9</v>
      </c>
      <c r="D13" s="184">
        <v>0</v>
      </c>
      <c r="E13" s="184">
        <f t="shared" si="0"/>
        <v>0</v>
      </c>
      <c r="F13" s="184">
        <f t="shared" si="1"/>
        <v>-21.142857142857146</v>
      </c>
      <c r="G13" s="184">
        <f t="shared" si="2"/>
        <v>447.0204081632654</v>
      </c>
      <c r="H13" s="184">
        <f t="shared" si="3"/>
        <v>0</v>
      </c>
      <c r="I13" s="184">
        <v>0</v>
      </c>
      <c r="J13" s="184">
        <f t="shared" si="4"/>
        <v>0</v>
      </c>
      <c r="K13" s="184">
        <f t="shared" si="5"/>
        <v>-17.799999999999997</v>
      </c>
      <c r="L13" s="184">
        <f t="shared" si="6"/>
        <v>316.8399999999999</v>
      </c>
      <c r="M13" s="184">
        <f t="shared" si="7"/>
        <v>0</v>
      </c>
      <c r="N13" s="184">
        <v>0</v>
      </c>
      <c r="O13" s="184">
        <f t="shared" si="8"/>
        <v>0</v>
      </c>
      <c r="P13" s="184">
        <f t="shared" si="9"/>
        <v>-16.4</v>
      </c>
      <c r="Q13" s="184">
        <f t="shared" si="10"/>
        <v>268.96</v>
      </c>
      <c r="R13" s="184">
        <f t="shared" si="11"/>
        <v>0</v>
      </c>
      <c r="S13" s="184">
        <v>0</v>
      </c>
      <c r="T13" s="184">
        <f t="shared" si="12"/>
        <v>0</v>
      </c>
      <c r="U13" s="184">
        <f t="shared" si="13"/>
        <v>-14.700000000000003</v>
      </c>
      <c r="V13" s="184">
        <f t="shared" si="14"/>
        <v>216.0900000000001</v>
      </c>
      <c r="W13" s="184">
        <f t="shared" si="15"/>
        <v>0</v>
      </c>
      <c r="X13" s="184">
        <v>0</v>
      </c>
      <c r="Y13" s="184">
        <f t="shared" si="16"/>
        <v>0</v>
      </c>
      <c r="Z13" s="184">
        <f t="shared" si="17"/>
        <v>-13.5</v>
      </c>
      <c r="AA13" s="184">
        <f t="shared" si="18"/>
        <v>182.25</v>
      </c>
      <c r="AB13" s="184">
        <f t="shared" si="19"/>
        <v>0</v>
      </c>
      <c r="AC13" s="184">
        <v>0</v>
      </c>
      <c r="AD13" s="184">
        <f t="shared" si="20"/>
        <v>0</v>
      </c>
      <c r="AE13" s="184">
        <f t="shared" si="21"/>
        <v>-11.473684210526315</v>
      </c>
      <c r="AF13" s="184">
        <f t="shared" si="22"/>
        <v>131.64542936288086</v>
      </c>
      <c r="AG13" s="184">
        <f t="shared" si="23"/>
        <v>0</v>
      </c>
      <c r="AH13" s="184">
        <v>0</v>
      </c>
      <c r="AI13" s="184">
        <f t="shared" si="24"/>
        <v>0</v>
      </c>
      <c r="AJ13" s="184">
        <f t="shared" si="25"/>
        <v>-11.5</v>
      </c>
      <c r="AK13" s="184">
        <f t="shared" si="26"/>
        <v>132.25</v>
      </c>
      <c r="AL13" s="184">
        <f t="shared" si="27"/>
        <v>0</v>
      </c>
      <c r="AM13" s="184">
        <v>0</v>
      </c>
      <c r="AN13" s="184">
        <f t="shared" si="28"/>
        <v>0</v>
      </c>
      <c r="AO13" s="184">
        <f t="shared" si="29"/>
        <v>-9.533333333333335</v>
      </c>
      <c r="AP13" s="184">
        <f t="shared" si="30"/>
        <v>90.88444444444447</v>
      </c>
      <c r="AQ13" s="184">
        <f t="shared" si="31"/>
        <v>0</v>
      </c>
      <c r="AR13" s="184">
        <v>0</v>
      </c>
      <c r="AS13" s="184">
        <f t="shared" si="32"/>
        <v>0</v>
      </c>
      <c r="AT13" s="184">
        <f t="shared" si="33"/>
        <v>-9.333333333333332</v>
      </c>
      <c r="AU13" s="184">
        <f t="shared" si="34"/>
        <v>87.11111111111109</v>
      </c>
      <c r="AV13" s="184">
        <f t="shared" si="35"/>
        <v>0</v>
      </c>
      <c r="AW13" s="184">
        <v>0</v>
      </c>
      <c r="AX13" s="184">
        <f t="shared" si="36"/>
        <v>0</v>
      </c>
      <c r="AY13" s="184">
        <f t="shared" si="37"/>
        <v>-7.899999999999999</v>
      </c>
      <c r="AZ13" s="184">
        <f t="shared" si="38"/>
        <v>62.409999999999975</v>
      </c>
      <c r="BA13" s="184">
        <f t="shared" si="39"/>
        <v>0</v>
      </c>
      <c r="BB13" s="184"/>
      <c r="BC13" s="184">
        <f t="shared" si="40"/>
        <v>0</v>
      </c>
      <c r="BD13" s="184">
        <f t="shared" si="41"/>
        <v>-7.699999999999999</v>
      </c>
      <c r="BE13" s="184">
        <f t="shared" si="42"/>
        <v>59.28999999999999</v>
      </c>
      <c r="BF13" s="184">
        <f t="shared" si="43"/>
        <v>0</v>
      </c>
      <c r="BG13" s="184"/>
      <c r="BH13" s="184">
        <f t="shared" si="44"/>
        <v>0</v>
      </c>
      <c r="BI13" s="184">
        <f t="shared" si="45"/>
        <v>-6.699999999999999</v>
      </c>
      <c r="BJ13" s="184">
        <f t="shared" si="46"/>
        <v>44.88999999999999</v>
      </c>
      <c r="BK13" s="184">
        <f t="shared" si="47"/>
        <v>0</v>
      </c>
      <c r="BL13" s="184"/>
      <c r="BM13" s="184">
        <f t="shared" si="48"/>
        <v>0</v>
      </c>
      <c r="BN13" s="184">
        <f t="shared" si="49"/>
        <v>-5.600000000000001</v>
      </c>
      <c r="BO13" s="184">
        <f t="shared" si="50"/>
        <v>31.360000000000017</v>
      </c>
      <c r="BP13" s="184">
        <f t="shared" si="51"/>
        <v>0</v>
      </c>
      <c r="BQ13" s="184"/>
      <c r="BR13" s="184">
        <f t="shared" si="52"/>
        <v>0</v>
      </c>
      <c r="BS13" s="184">
        <f t="shared" si="53"/>
        <v>-4.966666666666665</v>
      </c>
      <c r="BT13" s="184">
        <f t="shared" si="54"/>
        <v>24.66777777777776</v>
      </c>
      <c r="BU13" s="184">
        <f t="shared" si="55"/>
        <v>0</v>
      </c>
      <c r="BV13" s="184"/>
      <c r="BW13" s="184">
        <f t="shared" si="56"/>
        <v>0</v>
      </c>
      <c r="BX13" s="184">
        <f t="shared" si="57"/>
        <v>-3.7666666666666657</v>
      </c>
      <c r="BY13" s="184">
        <f t="shared" si="58"/>
        <v>14.18777777777777</v>
      </c>
      <c r="BZ13" s="184">
        <f t="shared" si="59"/>
        <v>0</v>
      </c>
      <c r="CA13" s="184"/>
      <c r="CB13" s="184">
        <f t="shared" si="60"/>
        <v>0</v>
      </c>
      <c r="CC13" s="184">
        <f t="shared" si="61"/>
        <v>-2.633333333333333</v>
      </c>
      <c r="CD13" s="184">
        <f t="shared" si="62"/>
        <v>6.934444444444442</v>
      </c>
      <c r="CE13" s="184">
        <f t="shared" si="63"/>
        <v>0</v>
      </c>
      <c r="CF13" s="184"/>
      <c r="CG13" s="184">
        <f t="shared" si="64"/>
        <v>0</v>
      </c>
      <c r="CH13" s="184">
        <f t="shared" si="65"/>
        <v>-1.6333333333333329</v>
      </c>
      <c r="CI13" s="184">
        <f t="shared" si="66"/>
        <v>2.667777777777776</v>
      </c>
      <c r="CJ13" s="184">
        <f t="shared" si="67"/>
        <v>0</v>
      </c>
      <c r="CK13" s="184">
        <v>8</v>
      </c>
      <c r="CL13" s="184">
        <f t="shared" si="68"/>
        <v>156</v>
      </c>
      <c r="CM13" s="184">
        <f t="shared" si="69"/>
        <v>-0.7666666666666657</v>
      </c>
      <c r="CN13" s="184">
        <f t="shared" si="70"/>
        <v>0.5877777777777763</v>
      </c>
      <c r="CO13" s="184">
        <f t="shared" si="71"/>
        <v>4.70222222222221</v>
      </c>
      <c r="CP13" s="184">
        <v>22</v>
      </c>
      <c r="CQ13" s="184">
        <f t="shared" si="72"/>
        <v>429</v>
      </c>
      <c r="CR13" s="184">
        <f t="shared" si="73"/>
        <v>0.13333333333333286</v>
      </c>
      <c r="CS13" s="184">
        <f t="shared" si="74"/>
        <v>0.017777777777777653</v>
      </c>
      <c r="CT13" s="184">
        <f t="shared" si="75"/>
        <v>0.39111111111110836</v>
      </c>
      <c r="CU13" s="184">
        <v>1</v>
      </c>
      <c r="CV13" s="184">
        <f t="shared" si="76"/>
        <v>19.5</v>
      </c>
      <c r="CW13" s="184">
        <f t="shared" si="77"/>
        <v>1.1000000000000014</v>
      </c>
      <c r="CX13" s="184">
        <f t="shared" si="78"/>
        <v>1.210000000000003</v>
      </c>
      <c r="CY13" s="184">
        <f t="shared" si="79"/>
        <v>1.210000000000003</v>
      </c>
      <c r="CZ13" s="185"/>
      <c r="DA13" s="184">
        <f t="shared" si="80"/>
        <v>0</v>
      </c>
      <c r="DB13" s="184">
        <f t="shared" si="81"/>
        <v>2.633333333333333</v>
      </c>
      <c r="DC13" s="184">
        <f t="shared" si="82"/>
        <v>6.934444444444442</v>
      </c>
      <c r="DD13" s="185">
        <f t="shared" si="83"/>
        <v>0</v>
      </c>
    </row>
    <row r="14" spans="1:108" ht="12.75">
      <c r="A14" s="181">
        <f t="shared" si="84"/>
        <v>20</v>
      </c>
      <c r="B14" s="182" t="s">
        <v>1</v>
      </c>
      <c r="C14" s="183">
        <f t="shared" si="85"/>
        <v>20.9</v>
      </c>
      <c r="D14" s="184">
        <v>0</v>
      </c>
      <c r="E14" s="184">
        <f t="shared" si="0"/>
        <v>0</v>
      </c>
      <c r="F14" s="184">
        <f t="shared" si="1"/>
        <v>-20.142857142857146</v>
      </c>
      <c r="G14" s="184">
        <f t="shared" si="2"/>
        <v>405.73469387755114</v>
      </c>
      <c r="H14" s="184">
        <f t="shared" si="3"/>
        <v>0</v>
      </c>
      <c r="I14" s="184">
        <v>0</v>
      </c>
      <c r="J14" s="184">
        <f t="shared" si="4"/>
        <v>0</v>
      </c>
      <c r="K14" s="184">
        <f t="shared" si="5"/>
        <v>-16.799999999999997</v>
      </c>
      <c r="L14" s="184">
        <f t="shared" si="6"/>
        <v>282.2399999999999</v>
      </c>
      <c r="M14" s="184">
        <f t="shared" si="7"/>
        <v>0</v>
      </c>
      <c r="N14" s="184">
        <v>0</v>
      </c>
      <c r="O14" s="184">
        <f t="shared" si="8"/>
        <v>0</v>
      </c>
      <c r="P14" s="184">
        <f t="shared" si="9"/>
        <v>-15.399999999999999</v>
      </c>
      <c r="Q14" s="184">
        <f t="shared" si="10"/>
        <v>237.15999999999997</v>
      </c>
      <c r="R14" s="184">
        <f t="shared" si="11"/>
        <v>0</v>
      </c>
      <c r="S14" s="184">
        <v>0</v>
      </c>
      <c r="T14" s="184">
        <f t="shared" si="12"/>
        <v>0</v>
      </c>
      <c r="U14" s="184">
        <f t="shared" si="13"/>
        <v>-13.700000000000003</v>
      </c>
      <c r="V14" s="184">
        <f t="shared" si="14"/>
        <v>187.69000000000008</v>
      </c>
      <c r="W14" s="184">
        <f t="shared" si="15"/>
        <v>0</v>
      </c>
      <c r="X14" s="184">
        <v>0</v>
      </c>
      <c r="Y14" s="184">
        <f t="shared" si="16"/>
        <v>0</v>
      </c>
      <c r="Z14" s="184">
        <f t="shared" si="17"/>
        <v>-12.5</v>
      </c>
      <c r="AA14" s="184">
        <f t="shared" si="18"/>
        <v>156.25</v>
      </c>
      <c r="AB14" s="184">
        <f t="shared" si="19"/>
        <v>0</v>
      </c>
      <c r="AC14" s="184">
        <v>0</v>
      </c>
      <c r="AD14" s="184">
        <f t="shared" si="20"/>
        <v>0</v>
      </c>
      <c r="AE14" s="184">
        <f t="shared" si="21"/>
        <v>-10.473684210526315</v>
      </c>
      <c r="AF14" s="184">
        <f t="shared" si="22"/>
        <v>109.69806094182825</v>
      </c>
      <c r="AG14" s="184">
        <f t="shared" si="23"/>
        <v>0</v>
      </c>
      <c r="AH14" s="184">
        <v>0</v>
      </c>
      <c r="AI14" s="184">
        <f t="shared" si="24"/>
        <v>0</v>
      </c>
      <c r="AJ14" s="184">
        <f t="shared" si="25"/>
        <v>-10.5</v>
      </c>
      <c r="AK14" s="184">
        <f t="shared" si="26"/>
        <v>110.25</v>
      </c>
      <c r="AL14" s="184">
        <f t="shared" si="27"/>
        <v>0</v>
      </c>
      <c r="AM14" s="184">
        <v>0</v>
      </c>
      <c r="AN14" s="184">
        <f t="shared" si="28"/>
        <v>0</v>
      </c>
      <c r="AO14" s="184">
        <f t="shared" si="29"/>
        <v>-8.533333333333335</v>
      </c>
      <c r="AP14" s="184">
        <f t="shared" si="30"/>
        <v>72.8177777777778</v>
      </c>
      <c r="AQ14" s="184">
        <f t="shared" si="31"/>
        <v>0</v>
      </c>
      <c r="AR14" s="184">
        <v>0</v>
      </c>
      <c r="AS14" s="184">
        <f t="shared" si="32"/>
        <v>0</v>
      </c>
      <c r="AT14" s="184">
        <f t="shared" si="33"/>
        <v>-8.333333333333332</v>
      </c>
      <c r="AU14" s="184">
        <f t="shared" si="34"/>
        <v>69.44444444444443</v>
      </c>
      <c r="AV14" s="184">
        <f t="shared" si="35"/>
        <v>0</v>
      </c>
      <c r="AW14" s="184">
        <v>0</v>
      </c>
      <c r="AX14" s="184">
        <f t="shared" si="36"/>
        <v>0</v>
      </c>
      <c r="AY14" s="184">
        <f t="shared" si="37"/>
        <v>-6.899999999999999</v>
      </c>
      <c r="AZ14" s="184">
        <f t="shared" si="38"/>
        <v>47.60999999999998</v>
      </c>
      <c r="BA14" s="184">
        <f t="shared" si="39"/>
        <v>0</v>
      </c>
      <c r="BB14" s="184"/>
      <c r="BC14" s="184">
        <f t="shared" si="40"/>
        <v>0</v>
      </c>
      <c r="BD14" s="184">
        <f t="shared" si="41"/>
        <v>-6.699999999999999</v>
      </c>
      <c r="BE14" s="184">
        <f t="shared" si="42"/>
        <v>44.88999999999999</v>
      </c>
      <c r="BF14" s="184">
        <f t="shared" si="43"/>
        <v>0</v>
      </c>
      <c r="BG14" s="184"/>
      <c r="BH14" s="184">
        <f t="shared" si="44"/>
        <v>0</v>
      </c>
      <c r="BI14" s="184">
        <f t="shared" si="45"/>
        <v>-5.699999999999999</v>
      </c>
      <c r="BJ14" s="184">
        <f t="shared" si="46"/>
        <v>32.489999999999995</v>
      </c>
      <c r="BK14" s="184">
        <f t="shared" si="47"/>
        <v>0</v>
      </c>
      <c r="BL14" s="184"/>
      <c r="BM14" s="184">
        <f t="shared" si="48"/>
        <v>0</v>
      </c>
      <c r="BN14" s="184">
        <f t="shared" si="49"/>
        <v>-4.600000000000001</v>
      </c>
      <c r="BO14" s="184">
        <f t="shared" si="50"/>
        <v>21.160000000000014</v>
      </c>
      <c r="BP14" s="184">
        <f t="shared" si="51"/>
        <v>0</v>
      </c>
      <c r="BQ14" s="184"/>
      <c r="BR14" s="184">
        <f t="shared" si="52"/>
        <v>0</v>
      </c>
      <c r="BS14" s="184">
        <f t="shared" si="53"/>
        <v>-3.966666666666665</v>
      </c>
      <c r="BT14" s="184">
        <f t="shared" si="54"/>
        <v>15.734444444444431</v>
      </c>
      <c r="BU14" s="184">
        <f t="shared" si="55"/>
        <v>0</v>
      </c>
      <c r="BV14" s="184"/>
      <c r="BW14" s="184">
        <f t="shared" si="56"/>
        <v>0</v>
      </c>
      <c r="BX14" s="184">
        <f t="shared" si="57"/>
        <v>-2.7666666666666657</v>
      </c>
      <c r="BY14" s="184">
        <f t="shared" si="58"/>
        <v>7.654444444444439</v>
      </c>
      <c r="BZ14" s="184">
        <f t="shared" si="59"/>
        <v>0</v>
      </c>
      <c r="CA14" s="184">
        <v>1</v>
      </c>
      <c r="CB14" s="184">
        <f t="shared" si="60"/>
        <v>20.5</v>
      </c>
      <c r="CC14" s="184">
        <f t="shared" si="61"/>
        <v>-1.6333333333333329</v>
      </c>
      <c r="CD14" s="184">
        <f t="shared" si="62"/>
        <v>2.667777777777776</v>
      </c>
      <c r="CE14" s="184">
        <f t="shared" si="63"/>
        <v>2.667777777777776</v>
      </c>
      <c r="CF14" s="184">
        <v>12</v>
      </c>
      <c r="CG14" s="184">
        <f t="shared" si="64"/>
        <v>246</v>
      </c>
      <c r="CH14" s="184">
        <f t="shared" si="65"/>
        <v>-0.6333333333333329</v>
      </c>
      <c r="CI14" s="184">
        <f t="shared" si="66"/>
        <v>0.40111111111111053</v>
      </c>
      <c r="CJ14" s="184">
        <f t="shared" si="67"/>
        <v>4.813333333333326</v>
      </c>
      <c r="CK14" s="184">
        <v>21</v>
      </c>
      <c r="CL14" s="184">
        <f t="shared" si="68"/>
        <v>430.5</v>
      </c>
      <c r="CM14" s="184">
        <f t="shared" si="69"/>
        <v>0.23333333333333428</v>
      </c>
      <c r="CN14" s="184">
        <f t="shared" si="70"/>
        <v>0.054444444444444885</v>
      </c>
      <c r="CO14" s="184">
        <f t="shared" si="71"/>
        <v>1.1433333333333426</v>
      </c>
      <c r="CP14" s="184">
        <v>2</v>
      </c>
      <c r="CQ14" s="184">
        <f t="shared" si="72"/>
        <v>41</v>
      </c>
      <c r="CR14" s="184">
        <f t="shared" si="73"/>
        <v>1.1333333333333329</v>
      </c>
      <c r="CS14" s="184">
        <f t="shared" si="74"/>
        <v>1.2844444444444434</v>
      </c>
      <c r="CT14" s="184">
        <f t="shared" si="75"/>
        <v>2.568888888888887</v>
      </c>
      <c r="CU14" s="184">
        <v>1</v>
      </c>
      <c r="CV14" s="184">
        <f t="shared" si="76"/>
        <v>20.5</v>
      </c>
      <c r="CW14" s="184">
        <f t="shared" si="77"/>
        <v>2.1000000000000014</v>
      </c>
      <c r="CX14" s="184">
        <f t="shared" si="78"/>
        <v>4.410000000000006</v>
      </c>
      <c r="CY14" s="184">
        <f t="shared" si="79"/>
        <v>4.410000000000006</v>
      </c>
      <c r="CZ14" s="185"/>
      <c r="DA14" s="184">
        <f t="shared" si="80"/>
        <v>0</v>
      </c>
      <c r="DB14" s="184">
        <f t="shared" si="81"/>
        <v>3.633333333333333</v>
      </c>
      <c r="DC14" s="184">
        <f t="shared" si="82"/>
        <v>13.201111111111107</v>
      </c>
      <c r="DD14" s="185">
        <f t="shared" si="83"/>
        <v>0</v>
      </c>
    </row>
    <row r="15" spans="1:108" ht="12.75">
      <c r="A15" s="181">
        <f t="shared" si="84"/>
        <v>21</v>
      </c>
      <c r="B15" s="182" t="s">
        <v>1</v>
      </c>
      <c r="C15" s="183">
        <f t="shared" si="85"/>
        <v>21.9</v>
      </c>
      <c r="D15" s="184">
        <v>0</v>
      </c>
      <c r="E15" s="184">
        <f t="shared" si="0"/>
        <v>0</v>
      </c>
      <c r="F15" s="184">
        <f t="shared" si="1"/>
        <v>-19.142857142857146</v>
      </c>
      <c r="G15" s="184">
        <f t="shared" si="2"/>
        <v>366.44897959183686</v>
      </c>
      <c r="H15" s="184">
        <f t="shared" si="3"/>
        <v>0</v>
      </c>
      <c r="I15" s="184">
        <v>0</v>
      </c>
      <c r="J15" s="184">
        <f t="shared" si="4"/>
        <v>0</v>
      </c>
      <c r="K15" s="184">
        <f t="shared" si="5"/>
        <v>-15.799999999999997</v>
      </c>
      <c r="L15" s="184">
        <f t="shared" si="6"/>
        <v>249.6399999999999</v>
      </c>
      <c r="M15" s="184">
        <f t="shared" si="7"/>
        <v>0</v>
      </c>
      <c r="N15" s="184">
        <v>0</v>
      </c>
      <c r="O15" s="184">
        <f t="shared" si="8"/>
        <v>0</v>
      </c>
      <c r="P15" s="184">
        <f t="shared" si="9"/>
        <v>-14.399999999999999</v>
      </c>
      <c r="Q15" s="184">
        <f t="shared" si="10"/>
        <v>207.35999999999996</v>
      </c>
      <c r="R15" s="184">
        <f t="shared" si="11"/>
        <v>0</v>
      </c>
      <c r="S15" s="184">
        <v>0</v>
      </c>
      <c r="T15" s="184">
        <f t="shared" si="12"/>
        <v>0</v>
      </c>
      <c r="U15" s="184">
        <f t="shared" si="13"/>
        <v>-12.700000000000003</v>
      </c>
      <c r="V15" s="184">
        <f t="shared" si="14"/>
        <v>161.29000000000008</v>
      </c>
      <c r="W15" s="184">
        <f t="shared" si="15"/>
        <v>0</v>
      </c>
      <c r="X15" s="184">
        <v>0</v>
      </c>
      <c r="Y15" s="184">
        <f t="shared" si="16"/>
        <v>0</v>
      </c>
      <c r="Z15" s="184">
        <f t="shared" si="17"/>
        <v>-11.5</v>
      </c>
      <c r="AA15" s="184">
        <f t="shared" si="18"/>
        <v>132.25</v>
      </c>
      <c r="AB15" s="184">
        <f t="shared" si="19"/>
        <v>0</v>
      </c>
      <c r="AC15" s="184">
        <v>0</v>
      </c>
      <c r="AD15" s="184">
        <f t="shared" si="20"/>
        <v>0</v>
      </c>
      <c r="AE15" s="184">
        <f t="shared" si="21"/>
        <v>-9.473684210526315</v>
      </c>
      <c r="AF15" s="184">
        <f t="shared" si="22"/>
        <v>89.75069252077562</v>
      </c>
      <c r="AG15" s="184">
        <f t="shared" si="23"/>
        <v>0</v>
      </c>
      <c r="AH15" s="184">
        <v>0</v>
      </c>
      <c r="AI15" s="184">
        <f t="shared" si="24"/>
        <v>0</v>
      </c>
      <c r="AJ15" s="184">
        <f t="shared" si="25"/>
        <v>-9.5</v>
      </c>
      <c r="AK15" s="184">
        <f t="shared" si="26"/>
        <v>90.25</v>
      </c>
      <c r="AL15" s="184">
        <f t="shared" si="27"/>
        <v>0</v>
      </c>
      <c r="AM15" s="184">
        <v>0</v>
      </c>
      <c r="AN15" s="184">
        <f t="shared" si="28"/>
        <v>0</v>
      </c>
      <c r="AO15" s="184">
        <f t="shared" si="29"/>
        <v>-7.533333333333335</v>
      </c>
      <c r="AP15" s="184">
        <f t="shared" si="30"/>
        <v>56.751111111111136</v>
      </c>
      <c r="AQ15" s="184">
        <f t="shared" si="31"/>
        <v>0</v>
      </c>
      <c r="AR15" s="184">
        <v>0</v>
      </c>
      <c r="AS15" s="184">
        <f t="shared" si="32"/>
        <v>0</v>
      </c>
      <c r="AT15" s="184">
        <f t="shared" si="33"/>
        <v>-7.333333333333332</v>
      </c>
      <c r="AU15" s="184">
        <f t="shared" si="34"/>
        <v>53.77777777777776</v>
      </c>
      <c r="AV15" s="184">
        <f t="shared" si="35"/>
        <v>0</v>
      </c>
      <c r="AW15" s="184">
        <v>0</v>
      </c>
      <c r="AX15" s="184">
        <f t="shared" si="36"/>
        <v>0</v>
      </c>
      <c r="AY15" s="184">
        <f t="shared" si="37"/>
        <v>-5.899999999999999</v>
      </c>
      <c r="AZ15" s="184">
        <f t="shared" si="38"/>
        <v>34.80999999999998</v>
      </c>
      <c r="BA15" s="184">
        <f t="shared" si="39"/>
        <v>0</v>
      </c>
      <c r="BB15" s="184"/>
      <c r="BC15" s="184">
        <f t="shared" si="40"/>
        <v>0</v>
      </c>
      <c r="BD15" s="184">
        <f t="shared" si="41"/>
        <v>-5.699999999999999</v>
      </c>
      <c r="BE15" s="184">
        <f t="shared" si="42"/>
        <v>32.489999999999995</v>
      </c>
      <c r="BF15" s="184">
        <f t="shared" si="43"/>
        <v>0</v>
      </c>
      <c r="BG15" s="184"/>
      <c r="BH15" s="184">
        <f t="shared" si="44"/>
        <v>0</v>
      </c>
      <c r="BI15" s="184">
        <f t="shared" si="45"/>
        <v>-4.699999999999999</v>
      </c>
      <c r="BJ15" s="184">
        <f t="shared" si="46"/>
        <v>22.089999999999993</v>
      </c>
      <c r="BK15" s="184">
        <f t="shared" si="47"/>
        <v>0</v>
      </c>
      <c r="BL15" s="184"/>
      <c r="BM15" s="184">
        <f t="shared" si="48"/>
        <v>0</v>
      </c>
      <c r="BN15" s="184">
        <f t="shared" si="49"/>
        <v>-3.6000000000000014</v>
      </c>
      <c r="BO15" s="184">
        <f t="shared" si="50"/>
        <v>12.96000000000001</v>
      </c>
      <c r="BP15" s="184">
        <f t="shared" si="51"/>
        <v>0</v>
      </c>
      <c r="BQ15" s="184"/>
      <c r="BR15" s="184">
        <f t="shared" si="52"/>
        <v>0</v>
      </c>
      <c r="BS15" s="184">
        <f t="shared" si="53"/>
        <v>-2.966666666666665</v>
      </c>
      <c r="BT15" s="184">
        <f t="shared" si="54"/>
        <v>8.801111111111101</v>
      </c>
      <c r="BU15" s="184">
        <f t="shared" si="55"/>
        <v>0</v>
      </c>
      <c r="BV15" s="184"/>
      <c r="BW15" s="184">
        <f t="shared" si="56"/>
        <v>0</v>
      </c>
      <c r="BX15" s="184">
        <f t="shared" si="57"/>
        <v>-1.7666666666666657</v>
      </c>
      <c r="BY15" s="184">
        <f t="shared" si="58"/>
        <v>3.121111111111108</v>
      </c>
      <c r="BZ15" s="184">
        <f t="shared" si="59"/>
        <v>0</v>
      </c>
      <c r="CA15" s="184">
        <v>9</v>
      </c>
      <c r="CB15" s="184">
        <f t="shared" si="60"/>
        <v>193.5</v>
      </c>
      <c r="CC15" s="184">
        <f t="shared" si="61"/>
        <v>-0.6333333333333329</v>
      </c>
      <c r="CD15" s="184">
        <f t="shared" si="62"/>
        <v>0.40111111111111053</v>
      </c>
      <c r="CE15" s="184">
        <f t="shared" si="63"/>
        <v>3.609999999999995</v>
      </c>
      <c r="CF15" s="184">
        <v>17</v>
      </c>
      <c r="CG15" s="184">
        <f t="shared" si="64"/>
        <v>365.5</v>
      </c>
      <c r="CH15" s="184">
        <f t="shared" si="65"/>
        <v>0.36666666666666714</v>
      </c>
      <c r="CI15" s="184">
        <f t="shared" si="66"/>
        <v>0.13444444444444478</v>
      </c>
      <c r="CJ15" s="184">
        <f t="shared" si="67"/>
        <v>2.285555555555561</v>
      </c>
      <c r="CK15" s="184">
        <v>1</v>
      </c>
      <c r="CL15" s="184">
        <f t="shared" si="68"/>
        <v>21.5</v>
      </c>
      <c r="CM15" s="184">
        <f t="shared" si="69"/>
        <v>1.2333333333333343</v>
      </c>
      <c r="CN15" s="184">
        <f t="shared" si="70"/>
        <v>1.5211111111111135</v>
      </c>
      <c r="CO15" s="184">
        <f t="shared" si="71"/>
        <v>1.5211111111111135</v>
      </c>
      <c r="CP15" s="184"/>
      <c r="CQ15" s="184">
        <f t="shared" si="72"/>
        <v>0</v>
      </c>
      <c r="CR15" s="184">
        <f t="shared" si="73"/>
        <v>2.133333333333333</v>
      </c>
      <c r="CS15" s="184">
        <f t="shared" si="74"/>
        <v>4.551111111111109</v>
      </c>
      <c r="CT15" s="184">
        <f t="shared" si="75"/>
        <v>0</v>
      </c>
      <c r="CU15" s="184"/>
      <c r="CV15" s="184">
        <f t="shared" si="76"/>
        <v>0</v>
      </c>
      <c r="CW15" s="184">
        <f t="shared" si="77"/>
        <v>3.1000000000000014</v>
      </c>
      <c r="CX15" s="184">
        <f t="shared" si="78"/>
        <v>9.610000000000008</v>
      </c>
      <c r="CY15" s="184">
        <f t="shared" si="79"/>
        <v>0</v>
      </c>
      <c r="CZ15" s="185"/>
      <c r="DA15" s="184">
        <f t="shared" si="80"/>
        <v>0</v>
      </c>
      <c r="DB15" s="184">
        <f t="shared" si="81"/>
        <v>4.633333333333333</v>
      </c>
      <c r="DC15" s="184">
        <f t="shared" si="82"/>
        <v>21.467777777777773</v>
      </c>
      <c r="DD15" s="185">
        <f t="shared" si="83"/>
        <v>0</v>
      </c>
    </row>
    <row r="16" spans="1:108" ht="12.75">
      <c r="A16" s="181">
        <f t="shared" si="84"/>
        <v>22</v>
      </c>
      <c r="B16" s="182" t="s">
        <v>1</v>
      </c>
      <c r="C16" s="183">
        <f t="shared" si="85"/>
        <v>22.9</v>
      </c>
      <c r="D16" s="184">
        <v>0</v>
      </c>
      <c r="E16" s="184">
        <f t="shared" si="0"/>
        <v>0</v>
      </c>
      <c r="F16" s="184">
        <f t="shared" si="1"/>
        <v>-18.142857142857146</v>
      </c>
      <c r="G16" s="184">
        <f t="shared" si="2"/>
        <v>329.1632653061226</v>
      </c>
      <c r="H16" s="184">
        <f t="shared" si="3"/>
        <v>0</v>
      </c>
      <c r="I16" s="184">
        <v>0</v>
      </c>
      <c r="J16" s="184">
        <f t="shared" si="4"/>
        <v>0</v>
      </c>
      <c r="K16" s="184">
        <f t="shared" si="5"/>
        <v>-14.799999999999997</v>
      </c>
      <c r="L16" s="184">
        <f t="shared" si="6"/>
        <v>219.0399999999999</v>
      </c>
      <c r="M16" s="184">
        <f t="shared" si="7"/>
        <v>0</v>
      </c>
      <c r="N16" s="184">
        <v>0</v>
      </c>
      <c r="O16" s="184">
        <f t="shared" si="8"/>
        <v>0</v>
      </c>
      <c r="P16" s="184">
        <f t="shared" si="9"/>
        <v>-13.399999999999999</v>
      </c>
      <c r="Q16" s="184">
        <f t="shared" si="10"/>
        <v>179.55999999999997</v>
      </c>
      <c r="R16" s="184">
        <f t="shared" si="11"/>
        <v>0</v>
      </c>
      <c r="S16" s="184">
        <v>0</v>
      </c>
      <c r="T16" s="184">
        <f t="shared" si="12"/>
        <v>0</v>
      </c>
      <c r="U16" s="184">
        <f t="shared" si="13"/>
        <v>-11.700000000000003</v>
      </c>
      <c r="V16" s="184">
        <f t="shared" si="14"/>
        <v>136.89000000000007</v>
      </c>
      <c r="W16" s="184">
        <f t="shared" si="15"/>
        <v>0</v>
      </c>
      <c r="X16" s="184">
        <v>0</v>
      </c>
      <c r="Y16" s="184">
        <f t="shared" si="16"/>
        <v>0</v>
      </c>
      <c r="Z16" s="184">
        <f t="shared" si="17"/>
        <v>-10.5</v>
      </c>
      <c r="AA16" s="184">
        <f t="shared" si="18"/>
        <v>110.25</v>
      </c>
      <c r="AB16" s="184">
        <f t="shared" si="19"/>
        <v>0</v>
      </c>
      <c r="AC16" s="184">
        <v>0</v>
      </c>
      <c r="AD16" s="184">
        <f t="shared" si="20"/>
        <v>0</v>
      </c>
      <c r="AE16" s="184">
        <f t="shared" si="21"/>
        <v>-8.473684210526315</v>
      </c>
      <c r="AF16" s="184">
        <f t="shared" si="22"/>
        <v>71.80332409972299</v>
      </c>
      <c r="AG16" s="184">
        <f t="shared" si="23"/>
        <v>0</v>
      </c>
      <c r="AH16" s="184">
        <v>0</v>
      </c>
      <c r="AI16" s="184">
        <f t="shared" si="24"/>
        <v>0</v>
      </c>
      <c r="AJ16" s="184">
        <f t="shared" si="25"/>
        <v>-8.5</v>
      </c>
      <c r="AK16" s="184">
        <f t="shared" si="26"/>
        <v>72.25</v>
      </c>
      <c r="AL16" s="184">
        <f t="shared" si="27"/>
        <v>0</v>
      </c>
      <c r="AM16" s="184">
        <v>0</v>
      </c>
      <c r="AN16" s="184">
        <f t="shared" si="28"/>
        <v>0</v>
      </c>
      <c r="AO16" s="184">
        <f t="shared" si="29"/>
        <v>-6.533333333333335</v>
      </c>
      <c r="AP16" s="184">
        <f t="shared" si="30"/>
        <v>42.684444444444466</v>
      </c>
      <c r="AQ16" s="184">
        <f t="shared" si="31"/>
        <v>0</v>
      </c>
      <c r="AR16" s="184">
        <v>0</v>
      </c>
      <c r="AS16" s="184">
        <f t="shared" si="32"/>
        <v>0</v>
      </c>
      <c r="AT16" s="184">
        <f t="shared" si="33"/>
        <v>-6.333333333333332</v>
      </c>
      <c r="AU16" s="184">
        <f t="shared" si="34"/>
        <v>40.11111111111109</v>
      </c>
      <c r="AV16" s="184">
        <f t="shared" si="35"/>
        <v>0</v>
      </c>
      <c r="AW16" s="184">
        <v>0</v>
      </c>
      <c r="AX16" s="184">
        <f t="shared" si="36"/>
        <v>0</v>
      </c>
      <c r="AY16" s="184">
        <f t="shared" si="37"/>
        <v>-4.899999999999999</v>
      </c>
      <c r="AZ16" s="184">
        <f t="shared" si="38"/>
        <v>24.009999999999987</v>
      </c>
      <c r="BA16" s="184">
        <f t="shared" si="39"/>
        <v>0</v>
      </c>
      <c r="BB16" s="184"/>
      <c r="BC16" s="184">
        <f t="shared" si="40"/>
        <v>0</v>
      </c>
      <c r="BD16" s="184">
        <f t="shared" si="41"/>
        <v>-4.699999999999999</v>
      </c>
      <c r="BE16" s="184">
        <f t="shared" si="42"/>
        <v>22.089999999999993</v>
      </c>
      <c r="BF16" s="184">
        <f t="shared" si="43"/>
        <v>0</v>
      </c>
      <c r="BG16" s="184"/>
      <c r="BH16" s="184">
        <f t="shared" si="44"/>
        <v>0</v>
      </c>
      <c r="BI16" s="184">
        <f t="shared" si="45"/>
        <v>-3.6999999999999993</v>
      </c>
      <c r="BJ16" s="184">
        <f t="shared" si="46"/>
        <v>13.689999999999994</v>
      </c>
      <c r="BK16" s="184">
        <f t="shared" si="47"/>
        <v>0</v>
      </c>
      <c r="BL16" s="184"/>
      <c r="BM16" s="184">
        <f t="shared" si="48"/>
        <v>0</v>
      </c>
      <c r="BN16" s="184">
        <f t="shared" si="49"/>
        <v>-2.6000000000000014</v>
      </c>
      <c r="BO16" s="184">
        <f t="shared" si="50"/>
        <v>6.760000000000008</v>
      </c>
      <c r="BP16" s="184">
        <f t="shared" si="51"/>
        <v>0</v>
      </c>
      <c r="BQ16" s="184"/>
      <c r="BR16" s="184">
        <f t="shared" si="52"/>
        <v>0</v>
      </c>
      <c r="BS16" s="184">
        <f t="shared" si="53"/>
        <v>-1.966666666666665</v>
      </c>
      <c r="BT16" s="184">
        <f t="shared" si="54"/>
        <v>3.8677777777777713</v>
      </c>
      <c r="BU16" s="184">
        <f t="shared" si="55"/>
        <v>0</v>
      </c>
      <c r="BV16" s="184">
        <v>7</v>
      </c>
      <c r="BW16" s="184">
        <f t="shared" si="56"/>
        <v>157.5</v>
      </c>
      <c r="BX16" s="184">
        <f t="shared" si="57"/>
        <v>-0.7666666666666657</v>
      </c>
      <c r="BY16" s="184">
        <f t="shared" si="58"/>
        <v>0.5877777777777763</v>
      </c>
      <c r="BZ16" s="184">
        <f t="shared" si="59"/>
        <v>4.114444444444434</v>
      </c>
      <c r="CA16" s="184">
        <v>20</v>
      </c>
      <c r="CB16" s="184">
        <f t="shared" si="60"/>
        <v>450</v>
      </c>
      <c r="CC16" s="184">
        <f t="shared" si="61"/>
        <v>0.36666666666666714</v>
      </c>
      <c r="CD16" s="184">
        <f t="shared" si="62"/>
        <v>0.13444444444444478</v>
      </c>
      <c r="CE16" s="184">
        <f t="shared" si="63"/>
        <v>2.6888888888888958</v>
      </c>
      <c r="CF16" s="184">
        <v>1</v>
      </c>
      <c r="CG16" s="184">
        <f t="shared" si="64"/>
        <v>22.5</v>
      </c>
      <c r="CH16" s="184">
        <f t="shared" si="65"/>
        <v>1.3666666666666671</v>
      </c>
      <c r="CI16" s="184">
        <f t="shared" si="66"/>
        <v>1.867777777777779</v>
      </c>
      <c r="CJ16" s="184">
        <f t="shared" si="67"/>
        <v>1.867777777777779</v>
      </c>
      <c r="CK16" s="184"/>
      <c r="CL16" s="184">
        <f t="shared" si="68"/>
        <v>0</v>
      </c>
      <c r="CM16" s="184">
        <f t="shared" si="69"/>
        <v>2.2333333333333343</v>
      </c>
      <c r="CN16" s="184">
        <f t="shared" si="70"/>
        <v>4.987777777777782</v>
      </c>
      <c r="CO16" s="184">
        <f t="shared" si="71"/>
        <v>0</v>
      </c>
      <c r="CP16" s="184"/>
      <c r="CQ16" s="184">
        <f t="shared" si="72"/>
        <v>0</v>
      </c>
      <c r="CR16" s="184">
        <f t="shared" si="73"/>
        <v>3.133333333333333</v>
      </c>
      <c r="CS16" s="184">
        <f t="shared" si="74"/>
        <v>9.817777777777774</v>
      </c>
      <c r="CT16" s="184">
        <f t="shared" si="75"/>
        <v>0</v>
      </c>
      <c r="CU16" s="184"/>
      <c r="CV16" s="184">
        <f t="shared" si="76"/>
        <v>0</v>
      </c>
      <c r="CW16" s="184">
        <f t="shared" si="77"/>
        <v>4.100000000000001</v>
      </c>
      <c r="CX16" s="184">
        <f t="shared" si="78"/>
        <v>16.810000000000013</v>
      </c>
      <c r="CY16" s="184">
        <f t="shared" si="79"/>
        <v>0</v>
      </c>
      <c r="CZ16" s="185"/>
      <c r="DA16" s="184">
        <f t="shared" si="80"/>
        <v>0</v>
      </c>
      <c r="DB16" s="184">
        <f t="shared" si="81"/>
        <v>5.633333333333333</v>
      </c>
      <c r="DC16" s="184">
        <f t="shared" si="82"/>
        <v>31.73444444444444</v>
      </c>
      <c r="DD16" s="185">
        <f t="shared" si="83"/>
        <v>0</v>
      </c>
    </row>
    <row r="17" spans="1:108" ht="12.75">
      <c r="A17" s="181">
        <f t="shared" si="84"/>
        <v>23</v>
      </c>
      <c r="B17" s="182" t="s">
        <v>1</v>
      </c>
      <c r="C17" s="183">
        <f t="shared" si="85"/>
        <v>23.9</v>
      </c>
      <c r="D17" s="184">
        <v>0</v>
      </c>
      <c r="E17" s="184">
        <f t="shared" si="0"/>
        <v>0</v>
      </c>
      <c r="F17" s="184">
        <f t="shared" si="1"/>
        <v>-17.142857142857146</v>
      </c>
      <c r="G17" s="184">
        <f t="shared" si="2"/>
        <v>293.87755102040825</v>
      </c>
      <c r="H17" s="184">
        <f t="shared" si="3"/>
        <v>0</v>
      </c>
      <c r="I17" s="184">
        <v>0</v>
      </c>
      <c r="J17" s="184">
        <f t="shared" si="4"/>
        <v>0</v>
      </c>
      <c r="K17" s="184">
        <f t="shared" si="5"/>
        <v>-13.799999999999997</v>
      </c>
      <c r="L17" s="184">
        <f t="shared" si="6"/>
        <v>190.4399999999999</v>
      </c>
      <c r="M17" s="184">
        <f t="shared" si="7"/>
        <v>0</v>
      </c>
      <c r="N17" s="184">
        <v>0</v>
      </c>
      <c r="O17" s="184">
        <f t="shared" si="8"/>
        <v>0</v>
      </c>
      <c r="P17" s="184">
        <f t="shared" si="9"/>
        <v>-12.399999999999999</v>
      </c>
      <c r="Q17" s="184">
        <f t="shared" si="10"/>
        <v>153.75999999999996</v>
      </c>
      <c r="R17" s="184">
        <f t="shared" si="11"/>
        <v>0</v>
      </c>
      <c r="S17" s="184">
        <v>0</v>
      </c>
      <c r="T17" s="184">
        <f t="shared" si="12"/>
        <v>0</v>
      </c>
      <c r="U17" s="184">
        <f t="shared" si="13"/>
        <v>-10.700000000000003</v>
      </c>
      <c r="V17" s="184">
        <f t="shared" si="14"/>
        <v>114.49000000000007</v>
      </c>
      <c r="W17" s="184">
        <f t="shared" si="15"/>
        <v>0</v>
      </c>
      <c r="X17" s="184">
        <v>0</v>
      </c>
      <c r="Y17" s="184">
        <f t="shared" si="16"/>
        <v>0</v>
      </c>
      <c r="Z17" s="184">
        <f t="shared" si="17"/>
        <v>-9.5</v>
      </c>
      <c r="AA17" s="184">
        <f t="shared" si="18"/>
        <v>90.25</v>
      </c>
      <c r="AB17" s="184">
        <f t="shared" si="19"/>
        <v>0</v>
      </c>
      <c r="AC17" s="184">
        <v>0</v>
      </c>
      <c r="AD17" s="184">
        <f t="shared" si="20"/>
        <v>0</v>
      </c>
      <c r="AE17" s="184">
        <f t="shared" si="21"/>
        <v>-7.473684210526315</v>
      </c>
      <c r="AF17" s="184">
        <f t="shared" si="22"/>
        <v>55.85595567867035</v>
      </c>
      <c r="AG17" s="184">
        <f t="shared" si="23"/>
        <v>0</v>
      </c>
      <c r="AH17" s="184">
        <v>0</v>
      </c>
      <c r="AI17" s="184">
        <f t="shared" si="24"/>
        <v>0</v>
      </c>
      <c r="AJ17" s="184">
        <f t="shared" si="25"/>
        <v>-7.5</v>
      </c>
      <c r="AK17" s="184">
        <f t="shared" si="26"/>
        <v>56.25</v>
      </c>
      <c r="AL17" s="184">
        <f t="shared" si="27"/>
        <v>0</v>
      </c>
      <c r="AM17" s="184">
        <v>0</v>
      </c>
      <c r="AN17" s="184">
        <f t="shared" si="28"/>
        <v>0</v>
      </c>
      <c r="AO17" s="184">
        <f t="shared" si="29"/>
        <v>-5.533333333333335</v>
      </c>
      <c r="AP17" s="184">
        <f t="shared" si="30"/>
        <v>30.617777777777796</v>
      </c>
      <c r="AQ17" s="184">
        <f t="shared" si="31"/>
        <v>0</v>
      </c>
      <c r="AR17" s="184">
        <v>0</v>
      </c>
      <c r="AS17" s="184">
        <f t="shared" si="32"/>
        <v>0</v>
      </c>
      <c r="AT17" s="184">
        <f t="shared" si="33"/>
        <v>-5.333333333333332</v>
      </c>
      <c r="AU17" s="184">
        <f t="shared" si="34"/>
        <v>28.444444444444432</v>
      </c>
      <c r="AV17" s="184">
        <f t="shared" si="35"/>
        <v>0</v>
      </c>
      <c r="AW17" s="184">
        <v>0</v>
      </c>
      <c r="AX17" s="184">
        <f t="shared" si="36"/>
        <v>0</v>
      </c>
      <c r="AY17" s="184">
        <f t="shared" si="37"/>
        <v>-3.8999999999999986</v>
      </c>
      <c r="AZ17" s="184">
        <f t="shared" si="38"/>
        <v>15.209999999999988</v>
      </c>
      <c r="BA17" s="184">
        <f t="shared" si="39"/>
        <v>0</v>
      </c>
      <c r="BB17" s="184"/>
      <c r="BC17" s="184">
        <f t="shared" si="40"/>
        <v>0</v>
      </c>
      <c r="BD17" s="184">
        <f t="shared" si="41"/>
        <v>-3.6999999999999993</v>
      </c>
      <c r="BE17" s="184">
        <f t="shared" si="42"/>
        <v>13.689999999999994</v>
      </c>
      <c r="BF17" s="184">
        <f t="shared" si="43"/>
        <v>0</v>
      </c>
      <c r="BG17" s="184"/>
      <c r="BH17" s="184">
        <f t="shared" si="44"/>
        <v>0</v>
      </c>
      <c r="BI17" s="184">
        <f t="shared" si="45"/>
        <v>-2.6999999999999993</v>
      </c>
      <c r="BJ17" s="184">
        <f t="shared" si="46"/>
        <v>7.2899999999999965</v>
      </c>
      <c r="BK17" s="184">
        <f t="shared" si="47"/>
        <v>0</v>
      </c>
      <c r="BL17" s="184"/>
      <c r="BM17" s="184">
        <f t="shared" si="48"/>
        <v>0</v>
      </c>
      <c r="BN17" s="184">
        <f t="shared" si="49"/>
        <v>-1.6000000000000014</v>
      </c>
      <c r="BO17" s="184">
        <f t="shared" si="50"/>
        <v>2.5600000000000045</v>
      </c>
      <c r="BP17" s="184">
        <f t="shared" si="51"/>
        <v>0</v>
      </c>
      <c r="BQ17" s="184">
        <v>2</v>
      </c>
      <c r="BR17" s="184">
        <f t="shared" si="52"/>
        <v>47</v>
      </c>
      <c r="BS17" s="184">
        <f t="shared" si="53"/>
        <v>-0.966666666666665</v>
      </c>
      <c r="BT17" s="184">
        <f t="shared" si="54"/>
        <v>0.9344444444444412</v>
      </c>
      <c r="BU17" s="184">
        <f t="shared" si="55"/>
        <v>1.8688888888888824</v>
      </c>
      <c r="BV17" s="184">
        <v>23</v>
      </c>
      <c r="BW17" s="184">
        <f t="shared" si="56"/>
        <v>540.5</v>
      </c>
      <c r="BX17" s="184">
        <f t="shared" si="57"/>
        <v>0.23333333333333428</v>
      </c>
      <c r="BY17" s="184">
        <f t="shared" si="58"/>
        <v>0.054444444444444885</v>
      </c>
      <c r="BZ17" s="184">
        <f t="shared" si="59"/>
        <v>1.2522222222222323</v>
      </c>
      <c r="CA17" s="184"/>
      <c r="CB17" s="184">
        <f t="shared" si="60"/>
        <v>0</v>
      </c>
      <c r="CC17" s="184">
        <f t="shared" si="61"/>
        <v>1.3666666666666671</v>
      </c>
      <c r="CD17" s="184">
        <f t="shared" si="62"/>
        <v>1.867777777777779</v>
      </c>
      <c r="CE17" s="184">
        <f t="shared" si="63"/>
        <v>0</v>
      </c>
      <c r="CF17" s="184"/>
      <c r="CG17" s="184">
        <f t="shared" si="64"/>
        <v>0</v>
      </c>
      <c r="CH17" s="184">
        <f t="shared" si="65"/>
        <v>2.366666666666667</v>
      </c>
      <c r="CI17" s="184">
        <f t="shared" si="66"/>
        <v>5.601111111111114</v>
      </c>
      <c r="CJ17" s="184">
        <f t="shared" si="67"/>
        <v>0</v>
      </c>
      <c r="CK17" s="184"/>
      <c r="CL17" s="184">
        <f t="shared" si="68"/>
        <v>0</v>
      </c>
      <c r="CM17" s="184">
        <f t="shared" si="69"/>
        <v>3.2333333333333343</v>
      </c>
      <c r="CN17" s="184">
        <f t="shared" si="70"/>
        <v>10.45444444444445</v>
      </c>
      <c r="CO17" s="184">
        <f t="shared" si="71"/>
        <v>0</v>
      </c>
      <c r="CP17" s="184"/>
      <c r="CQ17" s="184">
        <f t="shared" si="72"/>
        <v>0</v>
      </c>
      <c r="CR17" s="184">
        <f t="shared" si="73"/>
        <v>4.133333333333333</v>
      </c>
      <c r="CS17" s="184">
        <f t="shared" si="74"/>
        <v>17.08444444444444</v>
      </c>
      <c r="CT17" s="184">
        <f t="shared" si="75"/>
        <v>0</v>
      </c>
      <c r="CU17" s="184"/>
      <c r="CV17" s="184">
        <f t="shared" si="76"/>
        <v>0</v>
      </c>
      <c r="CW17" s="184">
        <f t="shared" si="77"/>
        <v>5.100000000000001</v>
      </c>
      <c r="CX17" s="184">
        <f t="shared" si="78"/>
        <v>26.010000000000016</v>
      </c>
      <c r="CY17" s="184">
        <f t="shared" si="79"/>
        <v>0</v>
      </c>
      <c r="CZ17" s="185"/>
      <c r="DA17" s="184">
        <f t="shared" si="80"/>
        <v>0</v>
      </c>
      <c r="DB17" s="184">
        <f t="shared" si="81"/>
        <v>6.633333333333333</v>
      </c>
      <c r="DC17" s="184">
        <f t="shared" si="82"/>
        <v>44.00111111111111</v>
      </c>
      <c r="DD17" s="185">
        <f t="shared" si="83"/>
        <v>0</v>
      </c>
    </row>
    <row r="18" spans="1:108" ht="12.75">
      <c r="A18" s="181">
        <f t="shared" si="84"/>
        <v>24</v>
      </c>
      <c r="B18" s="182" t="s">
        <v>1</v>
      </c>
      <c r="C18" s="183">
        <f t="shared" si="85"/>
        <v>24.9</v>
      </c>
      <c r="D18" s="184">
        <v>0</v>
      </c>
      <c r="E18" s="184">
        <f t="shared" si="0"/>
        <v>0</v>
      </c>
      <c r="F18" s="184">
        <f t="shared" si="1"/>
        <v>-16.142857142857146</v>
      </c>
      <c r="G18" s="184">
        <f t="shared" si="2"/>
        <v>260.59183673469397</v>
      </c>
      <c r="H18" s="184">
        <f t="shared" si="3"/>
        <v>0</v>
      </c>
      <c r="I18" s="184">
        <v>0</v>
      </c>
      <c r="J18" s="184">
        <f t="shared" si="4"/>
        <v>0</v>
      </c>
      <c r="K18" s="184">
        <f t="shared" si="5"/>
        <v>-12.799999999999997</v>
      </c>
      <c r="L18" s="184">
        <f t="shared" si="6"/>
        <v>163.83999999999992</v>
      </c>
      <c r="M18" s="184">
        <f t="shared" si="7"/>
        <v>0</v>
      </c>
      <c r="N18" s="184">
        <v>0</v>
      </c>
      <c r="O18" s="184">
        <f t="shared" si="8"/>
        <v>0</v>
      </c>
      <c r="P18" s="184">
        <f t="shared" si="9"/>
        <v>-11.399999999999999</v>
      </c>
      <c r="Q18" s="184">
        <f t="shared" si="10"/>
        <v>129.95999999999998</v>
      </c>
      <c r="R18" s="184">
        <f t="shared" si="11"/>
        <v>0</v>
      </c>
      <c r="S18" s="184">
        <v>0</v>
      </c>
      <c r="T18" s="184">
        <f t="shared" si="12"/>
        <v>0</v>
      </c>
      <c r="U18" s="184">
        <f t="shared" si="13"/>
        <v>-9.700000000000003</v>
      </c>
      <c r="V18" s="184">
        <f t="shared" si="14"/>
        <v>94.09000000000006</v>
      </c>
      <c r="W18" s="184">
        <f t="shared" si="15"/>
        <v>0</v>
      </c>
      <c r="X18" s="184">
        <v>0</v>
      </c>
      <c r="Y18" s="184">
        <f t="shared" si="16"/>
        <v>0</v>
      </c>
      <c r="Z18" s="184">
        <f t="shared" si="17"/>
        <v>-8.5</v>
      </c>
      <c r="AA18" s="184">
        <f t="shared" si="18"/>
        <v>72.25</v>
      </c>
      <c r="AB18" s="184">
        <f t="shared" si="19"/>
        <v>0</v>
      </c>
      <c r="AC18" s="184">
        <v>0</v>
      </c>
      <c r="AD18" s="184">
        <f t="shared" si="20"/>
        <v>0</v>
      </c>
      <c r="AE18" s="184">
        <f t="shared" si="21"/>
        <v>-6.473684210526315</v>
      </c>
      <c r="AF18" s="184">
        <f t="shared" si="22"/>
        <v>41.90858725761772</v>
      </c>
      <c r="AG18" s="184">
        <f t="shared" si="23"/>
        <v>0</v>
      </c>
      <c r="AH18" s="184">
        <v>0</v>
      </c>
      <c r="AI18" s="184">
        <f t="shared" si="24"/>
        <v>0</v>
      </c>
      <c r="AJ18" s="184">
        <f t="shared" si="25"/>
        <v>-6.5</v>
      </c>
      <c r="AK18" s="184">
        <f t="shared" si="26"/>
        <v>42.25</v>
      </c>
      <c r="AL18" s="184">
        <f t="shared" si="27"/>
        <v>0</v>
      </c>
      <c r="AM18" s="184">
        <v>0</v>
      </c>
      <c r="AN18" s="184">
        <f t="shared" si="28"/>
        <v>0</v>
      </c>
      <c r="AO18" s="184">
        <f t="shared" si="29"/>
        <v>-4.533333333333335</v>
      </c>
      <c r="AP18" s="184">
        <f t="shared" si="30"/>
        <v>20.551111111111126</v>
      </c>
      <c r="AQ18" s="184">
        <f t="shared" si="31"/>
        <v>0</v>
      </c>
      <c r="AR18" s="184">
        <v>0</v>
      </c>
      <c r="AS18" s="184">
        <f t="shared" si="32"/>
        <v>0</v>
      </c>
      <c r="AT18" s="184">
        <f t="shared" si="33"/>
        <v>-4.333333333333332</v>
      </c>
      <c r="AU18" s="184">
        <f t="shared" si="34"/>
        <v>18.777777777777768</v>
      </c>
      <c r="AV18" s="184">
        <f t="shared" si="35"/>
        <v>0</v>
      </c>
      <c r="AW18" s="184">
        <v>0</v>
      </c>
      <c r="AX18" s="184">
        <f t="shared" si="36"/>
        <v>0</v>
      </c>
      <c r="AY18" s="184">
        <f t="shared" si="37"/>
        <v>-2.8999999999999986</v>
      </c>
      <c r="AZ18" s="184">
        <f t="shared" si="38"/>
        <v>8.409999999999991</v>
      </c>
      <c r="BA18" s="184">
        <f t="shared" si="39"/>
        <v>0</v>
      </c>
      <c r="BB18" s="184"/>
      <c r="BC18" s="184">
        <f t="shared" si="40"/>
        <v>0</v>
      </c>
      <c r="BD18" s="184">
        <f t="shared" si="41"/>
        <v>-2.6999999999999993</v>
      </c>
      <c r="BE18" s="184">
        <f t="shared" si="42"/>
        <v>7.2899999999999965</v>
      </c>
      <c r="BF18" s="184">
        <f t="shared" si="43"/>
        <v>0</v>
      </c>
      <c r="BG18" s="184"/>
      <c r="BH18" s="184">
        <f t="shared" si="44"/>
        <v>0</v>
      </c>
      <c r="BI18" s="184">
        <f t="shared" si="45"/>
        <v>-1.6999999999999993</v>
      </c>
      <c r="BJ18" s="184">
        <f t="shared" si="46"/>
        <v>2.8899999999999975</v>
      </c>
      <c r="BK18" s="184">
        <f t="shared" si="47"/>
        <v>0</v>
      </c>
      <c r="BL18" s="184">
        <v>12</v>
      </c>
      <c r="BM18" s="184">
        <f t="shared" si="48"/>
        <v>294</v>
      </c>
      <c r="BN18" s="184">
        <f t="shared" si="49"/>
        <v>-0.6000000000000014</v>
      </c>
      <c r="BO18" s="184">
        <f t="shared" si="50"/>
        <v>0.3600000000000017</v>
      </c>
      <c r="BP18" s="184">
        <f t="shared" si="51"/>
        <v>4.320000000000021</v>
      </c>
      <c r="BQ18" s="184">
        <v>27</v>
      </c>
      <c r="BR18" s="184">
        <f t="shared" si="52"/>
        <v>661.5</v>
      </c>
      <c r="BS18" s="184">
        <f t="shared" si="53"/>
        <v>0.03333333333333499</v>
      </c>
      <c r="BT18" s="184">
        <f t="shared" si="54"/>
        <v>0.0011111111111112217</v>
      </c>
      <c r="BU18" s="184">
        <f t="shared" si="55"/>
        <v>0.030000000000002986</v>
      </c>
      <c r="BV18" s="184"/>
      <c r="BW18" s="184">
        <f t="shared" si="56"/>
        <v>0</v>
      </c>
      <c r="BX18" s="184">
        <f t="shared" si="57"/>
        <v>1.2333333333333343</v>
      </c>
      <c r="BY18" s="184">
        <f t="shared" si="58"/>
        <v>1.5211111111111135</v>
      </c>
      <c r="BZ18" s="184">
        <f t="shared" si="59"/>
        <v>0</v>
      </c>
      <c r="CA18" s="184"/>
      <c r="CB18" s="184">
        <f t="shared" si="60"/>
        <v>0</v>
      </c>
      <c r="CC18" s="184">
        <f t="shared" si="61"/>
        <v>2.366666666666667</v>
      </c>
      <c r="CD18" s="184">
        <f t="shared" si="62"/>
        <v>5.601111111111114</v>
      </c>
      <c r="CE18" s="184">
        <f t="shared" si="63"/>
        <v>0</v>
      </c>
      <c r="CF18" s="184"/>
      <c r="CG18" s="184">
        <f t="shared" si="64"/>
        <v>0</v>
      </c>
      <c r="CH18" s="184">
        <f t="shared" si="65"/>
        <v>3.366666666666667</v>
      </c>
      <c r="CI18" s="184">
        <f t="shared" si="66"/>
        <v>11.334444444444447</v>
      </c>
      <c r="CJ18" s="184">
        <f t="shared" si="67"/>
        <v>0</v>
      </c>
      <c r="CK18" s="184"/>
      <c r="CL18" s="184">
        <f t="shared" si="68"/>
        <v>0</v>
      </c>
      <c r="CM18" s="184">
        <f t="shared" si="69"/>
        <v>4.233333333333334</v>
      </c>
      <c r="CN18" s="184">
        <f t="shared" si="70"/>
        <v>17.92111111111112</v>
      </c>
      <c r="CO18" s="184">
        <f t="shared" si="71"/>
        <v>0</v>
      </c>
      <c r="CP18" s="184"/>
      <c r="CQ18" s="184">
        <f t="shared" si="72"/>
        <v>0</v>
      </c>
      <c r="CR18" s="184">
        <f t="shared" si="73"/>
        <v>5.133333333333333</v>
      </c>
      <c r="CS18" s="184">
        <f t="shared" si="74"/>
        <v>26.351111111111106</v>
      </c>
      <c r="CT18" s="184">
        <f t="shared" si="75"/>
        <v>0</v>
      </c>
      <c r="CU18" s="184"/>
      <c r="CV18" s="184">
        <f t="shared" si="76"/>
        <v>0</v>
      </c>
      <c r="CW18" s="184">
        <f t="shared" si="77"/>
        <v>6.100000000000001</v>
      </c>
      <c r="CX18" s="184">
        <f t="shared" si="78"/>
        <v>37.210000000000015</v>
      </c>
      <c r="CY18" s="184">
        <f t="shared" si="79"/>
        <v>0</v>
      </c>
      <c r="CZ18" s="185"/>
      <c r="DA18" s="184">
        <f t="shared" si="80"/>
        <v>0</v>
      </c>
      <c r="DB18" s="184">
        <f t="shared" si="81"/>
        <v>7.633333333333333</v>
      </c>
      <c r="DC18" s="184">
        <f t="shared" si="82"/>
        <v>58.26777777777777</v>
      </c>
      <c r="DD18" s="185">
        <f t="shared" si="83"/>
        <v>0</v>
      </c>
    </row>
    <row r="19" spans="1:108" ht="12.75">
      <c r="A19" s="181">
        <f t="shared" si="84"/>
        <v>25</v>
      </c>
      <c r="B19" s="182" t="s">
        <v>1</v>
      </c>
      <c r="C19" s="183">
        <f t="shared" si="85"/>
        <v>25.9</v>
      </c>
      <c r="D19" s="184">
        <v>0</v>
      </c>
      <c r="E19" s="184">
        <f t="shared" si="0"/>
        <v>0</v>
      </c>
      <c r="F19" s="184">
        <f t="shared" si="1"/>
        <v>-15.142857142857146</v>
      </c>
      <c r="G19" s="184">
        <f t="shared" si="2"/>
        <v>229.3061224489797</v>
      </c>
      <c r="H19" s="184">
        <f t="shared" si="3"/>
        <v>0</v>
      </c>
      <c r="I19" s="184">
        <v>0</v>
      </c>
      <c r="J19" s="184">
        <f t="shared" si="4"/>
        <v>0</v>
      </c>
      <c r="K19" s="184">
        <f t="shared" si="5"/>
        <v>-11.799999999999997</v>
      </c>
      <c r="L19" s="184">
        <f t="shared" si="6"/>
        <v>139.23999999999992</v>
      </c>
      <c r="M19" s="184">
        <f t="shared" si="7"/>
        <v>0</v>
      </c>
      <c r="N19" s="184">
        <v>0</v>
      </c>
      <c r="O19" s="184">
        <f t="shared" si="8"/>
        <v>0</v>
      </c>
      <c r="P19" s="184">
        <f t="shared" si="9"/>
        <v>-10.399999999999999</v>
      </c>
      <c r="Q19" s="184">
        <f t="shared" si="10"/>
        <v>108.15999999999997</v>
      </c>
      <c r="R19" s="184">
        <f t="shared" si="11"/>
        <v>0</v>
      </c>
      <c r="S19" s="184">
        <v>0</v>
      </c>
      <c r="T19" s="184">
        <f t="shared" si="12"/>
        <v>0</v>
      </c>
      <c r="U19" s="184">
        <f t="shared" si="13"/>
        <v>-8.700000000000003</v>
      </c>
      <c r="V19" s="184">
        <f t="shared" si="14"/>
        <v>75.69000000000005</v>
      </c>
      <c r="W19" s="184">
        <f t="shared" si="15"/>
        <v>0</v>
      </c>
      <c r="X19" s="184">
        <v>0</v>
      </c>
      <c r="Y19" s="184">
        <f t="shared" si="16"/>
        <v>0</v>
      </c>
      <c r="Z19" s="184">
        <f t="shared" si="17"/>
        <v>-7.5</v>
      </c>
      <c r="AA19" s="184">
        <f t="shared" si="18"/>
        <v>56.25</v>
      </c>
      <c r="AB19" s="184">
        <f t="shared" si="19"/>
        <v>0</v>
      </c>
      <c r="AC19" s="184">
        <v>0</v>
      </c>
      <c r="AD19" s="184">
        <f t="shared" si="20"/>
        <v>0</v>
      </c>
      <c r="AE19" s="184">
        <f t="shared" si="21"/>
        <v>-5.473684210526315</v>
      </c>
      <c r="AF19" s="184">
        <f t="shared" si="22"/>
        <v>29.961218836565088</v>
      </c>
      <c r="AG19" s="184">
        <f t="shared" si="23"/>
        <v>0</v>
      </c>
      <c r="AH19" s="184">
        <v>0</v>
      </c>
      <c r="AI19" s="184">
        <f t="shared" si="24"/>
        <v>0</v>
      </c>
      <c r="AJ19" s="184">
        <f t="shared" si="25"/>
        <v>-5.5</v>
      </c>
      <c r="AK19" s="184">
        <f t="shared" si="26"/>
        <v>30.25</v>
      </c>
      <c r="AL19" s="184">
        <f t="shared" si="27"/>
        <v>0</v>
      </c>
      <c r="AM19" s="184">
        <v>0</v>
      </c>
      <c r="AN19" s="184">
        <f t="shared" si="28"/>
        <v>0</v>
      </c>
      <c r="AO19" s="184">
        <f t="shared" si="29"/>
        <v>-3.533333333333335</v>
      </c>
      <c r="AP19" s="184">
        <f t="shared" si="30"/>
        <v>12.484444444444456</v>
      </c>
      <c r="AQ19" s="184">
        <f t="shared" si="31"/>
        <v>0</v>
      </c>
      <c r="AR19" s="184">
        <v>0</v>
      </c>
      <c r="AS19" s="184">
        <f t="shared" si="32"/>
        <v>0</v>
      </c>
      <c r="AT19" s="184">
        <f t="shared" si="33"/>
        <v>-3.333333333333332</v>
      </c>
      <c r="AU19" s="184">
        <f t="shared" si="34"/>
        <v>11.111111111111104</v>
      </c>
      <c r="AV19" s="184">
        <f t="shared" si="35"/>
        <v>0</v>
      </c>
      <c r="AW19" s="184">
        <v>0</v>
      </c>
      <c r="AX19" s="184">
        <f t="shared" si="36"/>
        <v>0</v>
      </c>
      <c r="AY19" s="184">
        <f t="shared" si="37"/>
        <v>-1.8999999999999986</v>
      </c>
      <c r="AZ19" s="184">
        <f t="shared" si="38"/>
        <v>3.6099999999999945</v>
      </c>
      <c r="BA19" s="184">
        <f t="shared" si="39"/>
        <v>0</v>
      </c>
      <c r="BB19" s="184"/>
      <c r="BC19" s="184">
        <f t="shared" si="40"/>
        <v>0</v>
      </c>
      <c r="BD19" s="184">
        <f t="shared" si="41"/>
        <v>-1.6999999999999993</v>
      </c>
      <c r="BE19" s="184">
        <f t="shared" si="42"/>
        <v>2.8899999999999975</v>
      </c>
      <c r="BF19" s="184">
        <f t="shared" si="43"/>
        <v>0</v>
      </c>
      <c r="BG19" s="184">
        <v>10</v>
      </c>
      <c r="BH19" s="184">
        <f t="shared" si="44"/>
        <v>255</v>
      </c>
      <c r="BI19" s="184">
        <f t="shared" si="45"/>
        <v>-0.6999999999999993</v>
      </c>
      <c r="BJ19" s="184">
        <f t="shared" si="46"/>
        <v>0.489999999999999</v>
      </c>
      <c r="BK19" s="184">
        <f t="shared" si="47"/>
        <v>4.89999999999999</v>
      </c>
      <c r="BL19" s="184">
        <v>18</v>
      </c>
      <c r="BM19" s="184">
        <f t="shared" si="48"/>
        <v>459</v>
      </c>
      <c r="BN19" s="184">
        <f t="shared" si="49"/>
        <v>0.3999999999999986</v>
      </c>
      <c r="BO19" s="184">
        <f t="shared" si="50"/>
        <v>0.15999999999999887</v>
      </c>
      <c r="BP19" s="184">
        <f t="shared" si="51"/>
        <v>2.8799999999999795</v>
      </c>
      <c r="BQ19" s="184">
        <v>1</v>
      </c>
      <c r="BR19" s="184">
        <f t="shared" si="52"/>
        <v>25.5</v>
      </c>
      <c r="BS19" s="184">
        <f t="shared" si="53"/>
        <v>1.033333333333335</v>
      </c>
      <c r="BT19" s="184">
        <f t="shared" si="54"/>
        <v>1.0677777777777813</v>
      </c>
      <c r="BU19" s="184">
        <f t="shared" si="55"/>
        <v>1.0677777777777813</v>
      </c>
      <c r="BV19" s="184"/>
      <c r="BW19" s="184">
        <f t="shared" si="56"/>
        <v>0</v>
      </c>
      <c r="BX19" s="184">
        <f t="shared" si="57"/>
        <v>2.2333333333333343</v>
      </c>
      <c r="BY19" s="184">
        <f t="shared" si="58"/>
        <v>4.987777777777782</v>
      </c>
      <c r="BZ19" s="184">
        <f t="shared" si="59"/>
        <v>0</v>
      </c>
      <c r="CA19" s="184"/>
      <c r="CB19" s="184">
        <f t="shared" si="60"/>
        <v>0</v>
      </c>
      <c r="CC19" s="184">
        <f t="shared" si="61"/>
        <v>3.366666666666667</v>
      </c>
      <c r="CD19" s="184">
        <f t="shared" si="62"/>
        <v>11.334444444444447</v>
      </c>
      <c r="CE19" s="184">
        <f t="shared" si="63"/>
        <v>0</v>
      </c>
      <c r="CF19" s="184"/>
      <c r="CG19" s="184">
        <f t="shared" si="64"/>
        <v>0</v>
      </c>
      <c r="CH19" s="184">
        <f t="shared" si="65"/>
        <v>4.366666666666667</v>
      </c>
      <c r="CI19" s="184">
        <f t="shared" si="66"/>
        <v>19.06777777777778</v>
      </c>
      <c r="CJ19" s="184">
        <f t="shared" si="67"/>
        <v>0</v>
      </c>
      <c r="CK19" s="184"/>
      <c r="CL19" s="184">
        <f t="shared" si="68"/>
        <v>0</v>
      </c>
      <c r="CM19" s="184">
        <f t="shared" si="69"/>
        <v>5.233333333333334</v>
      </c>
      <c r="CN19" s="184">
        <f t="shared" si="70"/>
        <v>27.38777777777779</v>
      </c>
      <c r="CO19" s="184">
        <f t="shared" si="71"/>
        <v>0</v>
      </c>
      <c r="CP19" s="184"/>
      <c r="CQ19" s="184">
        <f t="shared" si="72"/>
        <v>0</v>
      </c>
      <c r="CR19" s="184">
        <f t="shared" si="73"/>
        <v>6.133333333333333</v>
      </c>
      <c r="CS19" s="184">
        <f t="shared" si="74"/>
        <v>37.617777777777775</v>
      </c>
      <c r="CT19" s="184">
        <f t="shared" si="75"/>
        <v>0</v>
      </c>
      <c r="CU19" s="184"/>
      <c r="CV19" s="184">
        <f t="shared" si="76"/>
        <v>0</v>
      </c>
      <c r="CW19" s="184">
        <f t="shared" si="77"/>
        <v>7.100000000000001</v>
      </c>
      <c r="CX19" s="184">
        <f t="shared" si="78"/>
        <v>50.41000000000002</v>
      </c>
      <c r="CY19" s="184">
        <f t="shared" si="79"/>
        <v>0</v>
      </c>
      <c r="CZ19" s="185"/>
      <c r="DA19" s="184">
        <f t="shared" si="80"/>
        <v>0</v>
      </c>
      <c r="DB19" s="184">
        <f t="shared" si="81"/>
        <v>8.633333333333333</v>
      </c>
      <c r="DC19" s="184">
        <f t="shared" si="82"/>
        <v>74.53444444444443</v>
      </c>
      <c r="DD19" s="185">
        <f t="shared" si="83"/>
        <v>0</v>
      </c>
    </row>
    <row r="20" spans="1:108" ht="12.75">
      <c r="A20" s="181">
        <f t="shared" si="84"/>
        <v>26</v>
      </c>
      <c r="B20" s="182" t="s">
        <v>1</v>
      </c>
      <c r="C20" s="183">
        <f t="shared" si="85"/>
        <v>26.9</v>
      </c>
      <c r="D20" s="184">
        <v>0</v>
      </c>
      <c r="E20" s="184">
        <f t="shared" si="0"/>
        <v>0</v>
      </c>
      <c r="F20" s="184">
        <f t="shared" si="1"/>
        <v>-14.142857142857146</v>
      </c>
      <c r="G20" s="184">
        <f t="shared" si="2"/>
        <v>200.0204081632654</v>
      </c>
      <c r="H20" s="184">
        <f t="shared" si="3"/>
        <v>0</v>
      </c>
      <c r="I20" s="184">
        <v>0</v>
      </c>
      <c r="J20" s="184">
        <f t="shared" si="4"/>
        <v>0</v>
      </c>
      <c r="K20" s="184">
        <f t="shared" si="5"/>
        <v>-10.799999999999997</v>
      </c>
      <c r="L20" s="184">
        <f t="shared" si="6"/>
        <v>116.63999999999994</v>
      </c>
      <c r="M20" s="184">
        <f t="shared" si="7"/>
        <v>0</v>
      </c>
      <c r="N20" s="184">
        <v>0</v>
      </c>
      <c r="O20" s="184">
        <f t="shared" si="8"/>
        <v>0</v>
      </c>
      <c r="P20" s="184">
        <f t="shared" si="9"/>
        <v>-9.399999999999999</v>
      </c>
      <c r="Q20" s="184">
        <f t="shared" si="10"/>
        <v>88.35999999999997</v>
      </c>
      <c r="R20" s="184">
        <f t="shared" si="11"/>
        <v>0</v>
      </c>
      <c r="S20" s="184">
        <v>0</v>
      </c>
      <c r="T20" s="184">
        <f t="shared" si="12"/>
        <v>0</v>
      </c>
      <c r="U20" s="184">
        <f t="shared" si="13"/>
        <v>-7.700000000000003</v>
      </c>
      <c r="V20" s="184">
        <f t="shared" si="14"/>
        <v>59.29000000000004</v>
      </c>
      <c r="W20" s="184">
        <f t="shared" si="15"/>
        <v>0</v>
      </c>
      <c r="X20" s="184">
        <v>0</v>
      </c>
      <c r="Y20" s="184">
        <f t="shared" si="16"/>
        <v>0</v>
      </c>
      <c r="Z20" s="184">
        <f t="shared" si="17"/>
        <v>-6.5</v>
      </c>
      <c r="AA20" s="184">
        <f t="shared" si="18"/>
        <v>42.25</v>
      </c>
      <c r="AB20" s="184">
        <f t="shared" si="19"/>
        <v>0</v>
      </c>
      <c r="AC20" s="184">
        <v>0</v>
      </c>
      <c r="AD20" s="184">
        <f t="shared" si="20"/>
        <v>0</v>
      </c>
      <c r="AE20" s="184">
        <f t="shared" si="21"/>
        <v>-4.473684210526315</v>
      </c>
      <c r="AF20" s="184">
        <f t="shared" si="22"/>
        <v>20.013850415512458</v>
      </c>
      <c r="AG20" s="184">
        <f t="shared" si="23"/>
        <v>0</v>
      </c>
      <c r="AH20" s="184">
        <v>0</v>
      </c>
      <c r="AI20" s="184">
        <f t="shared" si="24"/>
        <v>0</v>
      </c>
      <c r="AJ20" s="184">
        <f t="shared" si="25"/>
        <v>-4.5</v>
      </c>
      <c r="AK20" s="184">
        <f t="shared" si="26"/>
        <v>20.25</v>
      </c>
      <c r="AL20" s="184">
        <f t="shared" si="27"/>
        <v>0</v>
      </c>
      <c r="AM20" s="184">
        <v>0</v>
      </c>
      <c r="AN20" s="184">
        <f t="shared" si="28"/>
        <v>0</v>
      </c>
      <c r="AO20" s="184">
        <f t="shared" si="29"/>
        <v>-2.533333333333335</v>
      </c>
      <c r="AP20" s="184">
        <f t="shared" si="30"/>
        <v>6.417777777777786</v>
      </c>
      <c r="AQ20" s="184">
        <f t="shared" si="31"/>
        <v>0</v>
      </c>
      <c r="AR20" s="184">
        <v>0</v>
      </c>
      <c r="AS20" s="184">
        <f t="shared" si="32"/>
        <v>0</v>
      </c>
      <c r="AT20" s="184">
        <f t="shared" si="33"/>
        <v>-2.333333333333332</v>
      </c>
      <c r="AU20" s="184">
        <f t="shared" si="34"/>
        <v>5.444444444444439</v>
      </c>
      <c r="AV20" s="184">
        <f t="shared" si="35"/>
        <v>0</v>
      </c>
      <c r="AW20" s="184">
        <v>2</v>
      </c>
      <c r="AX20" s="184">
        <f t="shared" si="36"/>
        <v>53</v>
      </c>
      <c r="AY20" s="184">
        <f t="shared" si="37"/>
        <v>-0.8999999999999986</v>
      </c>
      <c r="AZ20" s="184">
        <f t="shared" si="38"/>
        <v>0.8099999999999974</v>
      </c>
      <c r="BA20" s="184">
        <f t="shared" si="39"/>
        <v>1.6199999999999948</v>
      </c>
      <c r="BB20" s="184">
        <v>10</v>
      </c>
      <c r="BC20" s="184">
        <f t="shared" si="40"/>
        <v>265</v>
      </c>
      <c r="BD20" s="184">
        <f t="shared" si="41"/>
        <v>-0.6999999999999993</v>
      </c>
      <c r="BE20" s="184">
        <f t="shared" si="42"/>
        <v>0.489999999999999</v>
      </c>
      <c r="BF20" s="184">
        <f t="shared" si="43"/>
        <v>4.89999999999999</v>
      </c>
      <c r="BG20" s="184">
        <v>19</v>
      </c>
      <c r="BH20" s="184">
        <f t="shared" si="44"/>
        <v>503.5</v>
      </c>
      <c r="BI20" s="184">
        <f t="shared" si="45"/>
        <v>0.3000000000000007</v>
      </c>
      <c r="BJ20" s="184">
        <f t="shared" si="46"/>
        <v>0.09000000000000043</v>
      </c>
      <c r="BK20" s="184">
        <f t="shared" si="47"/>
        <v>1.7100000000000082</v>
      </c>
      <c r="BL20" s="184"/>
      <c r="BM20" s="184">
        <f t="shared" si="48"/>
        <v>0</v>
      </c>
      <c r="BN20" s="184">
        <f t="shared" si="49"/>
        <v>1.3999999999999986</v>
      </c>
      <c r="BO20" s="184">
        <f t="shared" si="50"/>
        <v>1.959999999999996</v>
      </c>
      <c r="BP20" s="184">
        <f t="shared" si="51"/>
        <v>0</v>
      </c>
      <c r="BQ20" s="184"/>
      <c r="BR20" s="184">
        <f t="shared" si="52"/>
        <v>0</v>
      </c>
      <c r="BS20" s="184">
        <f t="shared" si="53"/>
        <v>2.033333333333335</v>
      </c>
      <c r="BT20" s="184">
        <f t="shared" si="54"/>
        <v>4.134444444444451</v>
      </c>
      <c r="BU20" s="184">
        <f t="shared" si="55"/>
        <v>0</v>
      </c>
      <c r="BV20" s="184"/>
      <c r="BW20" s="184">
        <f t="shared" si="56"/>
        <v>0</v>
      </c>
      <c r="BX20" s="184">
        <f t="shared" si="57"/>
        <v>3.2333333333333343</v>
      </c>
      <c r="BY20" s="184">
        <f t="shared" si="58"/>
        <v>10.45444444444445</v>
      </c>
      <c r="BZ20" s="184">
        <f t="shared" si="59"/>
        <v>0</v>
      </c>
      <c r="CA20" s="184"/>
      <c r="CB20" s="184">
        <f t="shared" si="60"/>
        <v>0</v>
      </c>
      <c r="CC20" s="184">
        <f t="shared" si="61"/>
        <v>4.366666666666667</v>
      </c>
      <c r="CD20" s="184">
        <f t="shared" si="62"/>
        <v>19.06777777777778</v>
      </c>
      <c r="CE20" s="184">
        <f t="shared" si="63"/>
        <v>0</v>
      </c>
      <c r="CF20" s="184"/>
      <c r="CG20" s="184">
        <f t="shared" si="64"/>
        <v>0</v>
      </c>
      <c r="CH20" s="184">
        <f t="shared" si="65"/>
        <v>5.366666666666667</v>
      </c>
      <c r="CI20" s="184">
        <f t="shared" si="66"/>
        <v>28.801111111111116</v>
      </c>
      <c r="CJ20" s="184">
        <f t="shared" si="67"/>
        <v>0</v>
      </c>
      <c r="CK20" s="184"/>
      <c r="CL20" s="184">
        <f t="shared" si="68"/>
        <v>0</v>
      </c>
      <c r="CM20" s="184">
        <f t="shared" si="69"/>
        <v>6.233333333333334</v>
      </c>
      <c r="CN20" s="184">
        <f t="shared" si="70"/>
        <v>38.854444444444454</v>
      </c>
      <c r="CO20" s="184">
        <f t="shared" si="71"/>
        <v>0</v>
      </c>
      <c r="CP20" s="184"/>
      <c r="CQ20" s="184">
        <f t="shared" si="72"/>
        <v>0</v>
      </c>
      <c r="CR20" s="184">
        <f t="shared" si="73"/>
        <v>7.133333333333333</v>
      </c>
      <c r="CS20" s="184">
        <f t="shared" si="74"/>
        <v>50.88444444444444</v>
      </c>
      <c r="CT20" s="184">
        <f t="shared" si="75"/>
        <v>0</v>
      </c>
      <c r="CU20" s="184"/>
      <c r="CV20" s="184">
        <f t="shared" si="76"/>
        <v>0</v>
      </c>
      <c r="CW20" s="184">
        <f t="shared" si="77"/>
        <v>8.100000000000001</v>
      </c>
      <c r="CX20" s="184">
        <f t="shared" si="78"/>
        <v>65.61000000000003</v>
      </c>
      <c r="CY20" s="184">
        <f t="shared" si="79"/>
        <v>0</v>
      </c>
      <c r="CZ20" s="185"/>
      <c r="DA20" s="184">
        <f t="shared" si="80"/>
        <v>0</v>
      </c>
      <c r="DB20" s="184">
        <f t="shared" si="81"/>
        <v>9.633333333333333</v>
      </c>
      <c r="DC20" s="184">
        <f t="shared" si="82"/>
        <v>92.8011111111111</v>
      </c>
      <c r="DD20" s="185">
        <f t="shared" si="83"/>
        <v>0</v>
      </c>
    </row>
    <row r="21" spans="1:108" ht="12.75">
      <c r="A21" s="181">
        <f t="shared" si="84"/>
        <v>27</v>
      </c>
      <c r="B21" s="182" t="s">
        <v>1</v>
      </c>
      <c r="C21" s="183">
        <f t="shared" si="85"/>
        <v>27.9</v>
      </c>
      <c r="D21" s="184">
        <v>0</v>
      </c>
      <c r="E21" s="184">
        <f t="shared" si="0"/>
        <v>0</v>
      </c>
      <c r="F21" s="184">
        <f t="shared" si="1"/>
        <v>-13.142857142857146</v>
      </c>
      <c r="G21" s="184">
        <f t="shared" si="2"/>
        <v>172.7346938775511</v>
      </c>
      <c r="H21" s="184">
        <f t="shared" si="3"/>
        <v>0</v>
      </c>
      <c r="I21" s="184">
        <v>0</v>
      </c>
      <c r="J21" s="184">
        <f t="shared" si="4"/>
        <v>0</v>
      </c>
      <c r="K21" s="184">
        <f t="shared" si="5"/>
        <v>-9.799999999999997</v>
      </c>
      <c r="L21" s="184">
        <f t="shared" si="6"/>
        <v>96.03999999999995</v>
      </c>
      <c r="M21" s="184">
        <f t="shared" si="7"/>
        <v>0</v>
      </c>
      <c r="N21" s="184">
        <v>0</v>
      </c>
      <c r="O21" s="184">
        <f t="shared" si="8"/>
        <v>0</v>
      </c>
      <c r="P21" s="184">
        <f t="shared" si="9"/>
        <v>-8.399999999999999</v>
      </c>
      <c r="Q21" s="184">
        <f t="shared" si="10"/>
        <v>70.55999999999997</v>
      </c>
      <c r="R21" s="184">
        <f t="shared" si="11"/>
        <v>0</v>
      </c>
      <c r="S21" s="184">
        <v>0</v>
      </c>
      <c r="T21" s="184">
        <f t="shared" si="12"/>
        <v>0</v>
      </c>
      <c r="U21" s="184">
        <f t="shared" si="13"/>
        <v>-6.700000000000003</v>
      </c>
      <c r="V21" s="184">
        <f t="shared" si="14"/>
        <v>44.890000000000036</v>
      </c>
      <c r="W21" s="184">
        <f t="shared" si="15"/>
        <v>0</v>
      </c>
      <c r="X21" s="184">
        <v>0</v>
      </c>
      <c r="Y21" s="184">
        <f t="shared" si="16"/>
        <v>0</v>
      </c>
      <c r="Z21" s="184">
        <f t="shared" si="17"/>
        <v>-5.5</v>
      </c>
      <c r="AA21" s="184">
        <f t="shared" si="18"/>
        <v>30.25</v>
      </c>
      <c r="AB21" s="184">
        <f t="shared" si="19"/>
        <v>0</v>
      </c>
      <c r="AC21" s="184">
        <v>0</v>
      </c>
      <c r="AD21" s="184">
        <f t="shared" si="20"/>
        <v>0</v>
      </c>
      <c r="AE21" s="184">
        <f t="shared" si="21"/>
        <v>-3.473684210526315</v>
      </c>
      <c r="AF21" s="184">
        <f t="shared" si="22"/>
        <v>12.066481994459828</v>
      </c>
      <c r="AG21" s="184">
        <f t="shared" si="23"/>
        <v>0</v>
      </c>
      <c r="AH21" s="184">
        <v>0</v>
      </c>
      <c r="AI21" s="184">
        <f t="shared" si="24"/>
        <v>0</v>
      </c>
      <c r="AJ21" s="184">
        <f t="shared" si="25"/>
        <v>-3.5</v>
      </c>
      <c r="AK21" s="184">
        <f t="shared" si="26"/>
        <v>12.25</v>
      </c>
      <c r="AL21" s="184">
        <f t="shared" si="27"/>
        <v>0</v>
      </c>
      <c r="AM21" s="184">
        <v>1</v>
      </c>
      <c r="AN21" s="184">
        <f t="shared" si="28"/>
        <v>27.5</v>
      </c>
      <c r="AO21" s="184">
        <f t="shared" si="29"/>
        <v>-1.533333333333335</v>
      </c>
      <c r="AP21" s="184">
        <f t="shared" si="30"/>
        <v>2.3511111111111163</v>
      </c>
      <c r="AQ21" s="184">
        <f t="shared" si="31"/>
        <v>2.3511111111111163</v>
      </c>
      <c r="AR21" s="184">
        <v>0</v>
      </c>
      <c r="AS21" s="184">
        <f t="shared" si="32"/>
        <v>0</v>
      </c>
      <c r="AT21" s="184">
        <f t="shared" si="33"/>
        <v>-1.3333333333333321</v>
      </c>
      <c r="AU21" s="184">
        <f t="shared" si="34"/>
        <v>1.7777777777777746</v>
      </c>
      <c r="AV21" s="184">
        <f t="shared" si="35"/>
        <v>0</v>
      </c>
      <c r="AW21" s="184">
        <v>7</v>
      </c>
      <c r="AX21" s="184">
        <f t="shared" si="36"/>
        <v>192.5</v>
      </c>
      <c r="AY21" s="184">
        <f t="shared" si="37"/>
        <v>0.10000000000000142</v>
      </c>
      <c r="AZ21" s="184">
        <f t="shared" si="38"/>
        <v>0.010000000000000285</v>
      </c>
      <c r="BA21" s="184">
        <f t="shared" si="39"/>
        <v>0.07000000000000199</v>
      </c>
      <c r="BB21" s="184">
        <v>19</v>
      </c>
      <c r="BC21" s="184">
        <f t="shared" si="40"/>
        <v>522.5</v>
      </c>
      <c r="BD21" s="184">
        <f t="shared" si="41"/>
        <v>0.3000000000000007</v>
      </c>
      <c r="BE21" s="184">
        <f t="shared" si="42"/>
        <v>0.09000000000000043</v>
      </c>
      <c r="BF21" s="184">
        <f t="shared" si="43"/>
        <v>1.7100000000000082</v>
      </c>
      <c r="BG21" s="184">
        <v>1</v>
      </c>
      <c r="BH21" s="184">
        <f t="shared" si="44"/>
        <v>27.5</v>
      </c>
      <c r="BI21" s="184">
        <f t="shared" si="45"/>
        <v>1.3000000000000007</v>
      </c>
      <c r="BJ21" s="184">
        <f t="shared" si="46"/>
        <v>1.690000000000002</v>
      </c>
      <c r="BK21" s="184">
        <f t="shared" si="47"/>
        <v>1.690000000000002</v>
      </c>
      <c r="BL21" s="184"/>
      <c r="BM21" s="184">
        <f t="shared" si="48"/>
        <v>0</v>
      </c>
      <c r="BN21" s="184">
        <f t="shared" si="49"/>
        <v>2.3999999999999986</v>
      </c>
      <c r="BO21" s="184">
        <f t="shared" si="50"/>
        <v>5.759999999999994</v>
      </c>
      <c r="BP21" s="184">
        <f t="shared" si="51"/>
        <v>0</v>
      </c>
      <c r="BQ21" s="184"/>
      <c r="BR21" s="184">
        <f t="shared" si="52"/>
        <v>0</v>
      </c>
      <c r="BS21" s="184">
        <f t="shared" si="53"/>
        <v>3.033333333333335</v>
      </c>
      <c r="BT21" s="184">
        <f t="shared" si="54"/>
        <v>9.201111111111121</v>
      </c>
      <c r="BU21" s="184">
        <f t="shared" si="55"/>
        <v>0</v>
      </c>
      <c r="BV21" s="184"/>
      <c r="BW21" s="184">
        <f t="shared" si="56"/>
        <v>0</v>
      </c>
      <c r="BX21" s="184">
        <f t="shared" si="57"/>
        <v>4.233333333333334</v>
      </c>
      <c r="BY21" s="184">
        <f t="shared" si="58"/>
        <v>17.92111111111112</v>
      </c>
      <c r="BZ21" s="184">
        <f t="shared" si="59"/>
        <v>0</v>
      </c>
      <c r="CA21" s="184"/>
      <c r="CB21" s="184">
        <f t="shared" si="60"/>
        <v>0</v>
      </c>
      <c r="CC21" s="184">
        <f t="shared" si="61"/>
        <v>5.366666666666667</v>
      </c>
      <c r="CD21" s="184">
        <f t="shared" si="62"/>
        <v>28.801111111111116</v>
      </c>
      <c r="CE21" s="184">
        <f t="shared" si="63"/>
        <v>0</v>
      </c>
      <c r="CF21" s="184"/>
      <c r="CG21" s="184">
        <f t="shared" si="64"/>
        <v>0</v>
      </c>
      <c r="CH21" s="184">
        <f t="shared" si="65"/>
        <v>6.366666666666667</v>
      </c>
      <c r="CI21" s="184">
        <f t="shared" si="66"/>
        <v>40.53444444444445</v>
      </c>
      <c r="CJ21" s="184">
        <f t="shared" si="67"/>
        <v>0</v>
      </c>
      <c r="CK21" s="184"/>
      <c r="CL21" s="184">
        <f t="shared" si="68"/>
        <v>0</v>
      </c>
      <c r="CM21" s="184">
        <f t="shared" si="69"/>
        <v>7.233333333333334</v>
      </c>
      <c r="CN21" s="184">
        <f t="shared" si="70"/>
        <v>52.32111111111112</v>
      </c>
      <c r="CO21" s="184">
        <f t="shared" si="71"/>
        <v>0</v>
      </c>
      <c r="CP21" s="184"/>
      <c r="CQ21" s="184">
        <f t="shared" si="72"/>
        <v>0</v>
      </c>
      <c r="CR21" s="184">
        <f t="shared" si="73"/>
        <v>8.133333333333333</v>
      </c>
      <c r="CS21" s="184">
        <f t="shared" si="74"/>
        <v>66.1511111111111</v>
      </c>
      <c r="CT21" s="184">
        <f t="shared" si="75"/>
        <v>0</v>
      </c>
      <c r="CU21" s="184"/>
      <c r="CV21" s="184">
        <f t="shared" si="76"/>
        <v>0</v>
      </c>
      <c r="CW21" s="184">
        <f t="shared" si="77"/>
        <v>9.100000000000001</v>
      </c>
      <c r="CX21" s="184">
        <f t="shared" si="78"/>
        <v>82.81000000000003</v>
      </c>
      <c r="CY21" s="184">
        <f t="shared" si="79"/>
        <v>0</v>
      </c>
      <c r="CZ21" s="185"/>
      <c r="DA21" s="184">
        <f t="shared" si="80"/>
        <v>0</v>
      </c>
      <c r="DB21" s="184">
        <f t="shared" si="81"/>
        <v>10.633333333333333</v>
      </c>
      <c r="DC21" s="184">
        <f t="shared" si="82"/>
        <v>113.06777777777776</v>
      </c>
      <c r="DD21" s="185">
        <f t="shared" si="83"/>
        <v>0</v>
      </c>
    </row>
    <row r="22" spans="1:108" ht="12.75">
      <c r="A22" s="181">
        <f t="shared" si="84"/>
        <v>28</v>
      </c>
      <c r="B22" s="182" t="s">
        <v>1</v>
      </c>
      <c r="C22" s="183">
        <f t="shared" si="85"/>
        <v>28.9</v>
      </c>
      <c r="D22" s="184">
        <v>0</v>
      </c>
      <c r="E22" s="184">
        <f t="shared" si="0"/>
        <v>0</v>
      </c>
      <c r="F22" s="184">
        <f t="shared" si="1"/>
        <v>-12.142857142857146</v>
      </c>
      <c r="G22" s="184">
        <f t="shared" si="2"/>
        <v>147.4489795918368</v>
      </c>
      <c r="H22" s="184">
        <f t="shared" si="3"/>
        <v>0</v>
      </c>
      <c r="I22" s="184">
        <v>0</v>
      </c>
      <c r="J22" s="184">
        <f t="shared" si="4"/>
        <v>0</v>
      </c>
      <c r="K22" s="184">
        <f t="shared" si="5"/>
        <v>-8.799999999999997</v>
      </c>
      <c r="L22" s="184">
        <f t="shared" si="6"/>
        <v>77.43999999999996</v>
      </c>
      <c r="M22" s="184">
        <f t="shared" si="7"/>
        <v>0</v>
      </c>
      <c r="N22" s="184">
        <v>0</v>
      </c>
      <c r="O22" s="184">
        <f t="shared" si="8"/>
        <v>0</v>
      </c>
      <c r="P22" s="184">
        <f t="shared" si="9"/>
        <v>-7.399999999999999</v>
      </c>
      <c r="Q22" s="184">
        <f t="shared" si="10"/>
        <v>54.75999999999998</v>
      </c>
      <c r="R22" s="184">
        <f t="shared" si="11"/>
        <v>0</v>
      </c>
      <c r="S22" s="184">
        <v>0</v>
      </c>
      <c r="T22" s="184">
        <f t="shared" si="12"/>
        <v>0</v>
      </c>
      <c r="U22" s="184">
        <f t="shared" si="13"/>
        <v>-5.700000000000003</v>
      </c>
      <c r="V22" s="184">
        <f t="shared" si="14"/>
        <v>32.49000000000003</v>
      </c>
      <c r="W22" s="184">
        <f t="shared" si="15"/>
        <v>0</v>
      </c>
      <c r="X22" s="184">
        <v>0</v>
      </c>
      <c r="Y22" s="184">
        <f t="shared" si="16"/>
        <v>0</v>
      </c>
      <c r="Z22" s="184">
        <f t="shared" si="17"/>
        <v>-4.5</v>
      </c>
      <c r="AA22" s="184">
        <f t="shared" si="18"/>
        <v>20.25</v>
      </c>
      <c r="AB22" s="184">
        <f t="shared" si="19"/>
        <v>0</v>
      </c>
      <c r="AC22" s="184">
        <v>0</v>
      </c>
      <c r="AD22" s="184">
        <f t="shared" si="20"/>
        <v>0</v>
      </c>
      <c r="AE22" s="184">
        <f t="shared" si="21"/>
        <v>-2.473684210526315</v>
      </c>
      <c r="AF22" s="184">
        <f t="shared" si="22"/>
        <v>6.119113573407199</v>
      </c>
      <c r="AG22" s="184">
        <f t="shared" si="23"/>
        <v>0</v>
      </c>
      <c r="AH22" s="184">
        <v>0</v>
      </c>
      <c r="AI22" s="184">
        <f t="shared" si="24"/>
        <v>0</v>
      </c>
      <c r="AJ22" s="184">
        <f t="shared" si="25"/>
        <v>-2.5</v>
      </c>
      <c r="AK22" s="184">
        <f t="shared" si="26"/>
        <v>6.25</v>
      </c>
      <c r="AL22" s="184">
        <f t="shared" si="27"/>
        <v>0</v>
      </c>
      <c r="AM22" s="184">
        <v>12</v>
      </c>
      <c r="AN22" s="184">
        <f t="shared" si="28"/>
        <v>342</v>
      </c>
      <c r="AO22" s="184">
        <f t="shared" si="29"/>
        <v>-0.533333333333335</v>
      </c>
      <c r="AP22" s="184">
        <f t="shared" si="30"/>
        <v>0.2844444444444462</v>
      </c>
      <c r="AQ22" s="184">
        <f t="shared" si="31"/>
        <v>3.4133333333333544</v>
      </c>
      <c r="AR22" s="184">
        <v>20</v>
      </c>
      <c r="AS22" s="184">
        <f t="shared" si="32"/>
        <v>570</v>
      </c>
      <c r="AT22" s="184">
        <f t="shared" si="33"/>
        <v>-0.33333333333333215</v>
      </c>
      <c r="AU22" s="184">
        <f t="shared" si="34"/>
        <v>0.11111111111111033</v>
      </c>
      <c r="AV22" s="184">
        <f t="shared" si="35"/>
        <v>2.2222222222222063</v>
      </c>
      <c r="AW22" s="184">
        <v>1</v>
      </c>
      <c r="AX22" s="184">
        <f t="shared" si="36"/>
        <v>28.5</v>
      </c>
      <c r="AY22" s="184">
        <f t="shared" si="37"/>
        <v>1.1000000000000014</v>
      </c>
      <c r="AZ22" s="184">
        <f t="shared" si="38"/>
        <v>1.210000000000003</v>
      </c>
      <c r="BA22" s="184">
        <f t="shared" si="39"/>
        <v>1.210000000000003</v>
      </c>
      <c r="BB22" s="184">
        <v>1</v>
      </c>
      <c r="BC22" s="184">
        <f t="shared" si="40"/>
        <v>28.5</v>
      </c>
      <c r="BD22" s="184">
        <f t="shared" si="41"/>
        <v>1.3000000000000007</v>
      </c>
      <c r="BE22" s="184">
        <f t="shared" si="42"/>
        <v>1.690000000000002</v>
      </c>
      <c r="BF22" s="184">
        <f t="shared" si="43"/>
        <v>1.690000000000002</v>
      </c>
      <c r="BG22" s="184"/>
      <c r="BH22" s="184">
        <f t="shared" si="44"/>
        <v>0</v>
      </c>
      <c r="BI22" s="184">
        <f t="shared" si="45"/>
        <v>2.3000000000000007</v>
      </c>
      <c r="BJ22" s="184">
        <f t="shared" si="46"/>
        <v>5.290000000000004</v>
      </c>
      <c r="BK22" s="184">
        <f t="shared" si="47"/>
        <v>0</v>
      </c>
      <c r="BL22" s="184"/>
      <c r="BM22" s="184">
        <f t="shared" si="48"/>
        <v>0</v>
      </c>
      <c r="BN22" s="184">
        <f t="shared" si="49"/>
        <v>3.3999999999999986</v>
      </c>
      <c r="BO22" s="184">
        <f t="shared" si="50"/>
        <v>11.55999999999999</v>
      </c>
      <c r="BP22" s="184">
        <f t="shared" si="51"/>
        <v>0</v>
      </c>
      <c r="BQ22" s="184"/>
      <c r="BR22" s="184">
        <f t="shared" si="52"/>
        <v>0</v>
      </c>
      <c r="BS22" s="184">
        <f t="shared" si="53"/>
        <v>4.033333333333335</v>
      </c>
      <c r="BT22" s="184">
        <f t="shared" si="54"/>
        <v>16.26777777777779</v>
      </c>
      <c r="BU22" s="184">
        <f t="shared" si="55"/>
        <v>0</v>
      </c>
      <c r="BV22" s="184"/>
      <c r="BW22" s="184">
        <f t="shared" si="56"/>
        <v>0</v>
      </c>
      <c r="BX22" s="184">
        <f t="shared" si="57"/>
        <v>5.233333333333334</v>
      </c>
      <c r="BY22" s="184">
        <f t="shared" si="58"/>
        <v>27.38777777777779</v>
      </c>
      <c r="BZ22" s="184">
        <f t="shared" si="59"/>
        <v>0</v>
      </c>
      <c r="CA22" s="184"/>
      <c r="CB22" s="184">
        <f t="shared" si="60"/>
        <v>0</v>
      </c>
      <c r="CC22" s="184">
        <f t="shared" si="61"/>
        <v>6.366666666666667</v>
      </c>
      <c r="CD22" s="184">
        <f t="shared" si="62"/>
        <v>40.53444444444445</v>
      </c>
      <c r="CE22" s="184">
        <f t="shared" si="63"/>
        <v>0</v>
      </c>
      <c r="CF22" s="184"/>
      <c r="CG22" s="184">
        <f t="shared" si="64"/>
        <v>0</v>
      </c>
      <c r="CH22" s="184">
        <f t="shared" si="65"/>
        <v>7.366666666666667</v>
      </c>
      <c r="CI22" s="184">
        <f t="shared" si="66"/>
        <v>54.26777777777779</v>
      </c>
      <c r="CJ22" s="184">
        <f t="shared" si="67"/>
        <v>0</v>
      </c>
      <c r="CK22" s="184"/>
      <c r="CL22" s="184">
        <f t="shared" si="68"/>
        <v>0</v>
      </c>
      <c r="CM22" s="184">
        <f t="shared" si="69"/>
        <v>8.233333333333334</v>
      </c>
      <c r="CN22" s="184">
        <f t="shared" si="70"/>
        <v>67.78777777777779</v>
      </c>
      <c r="CO22" s="184">
        <f t="shared" si="71"/>
        <v>0</v>
      </c>
      <c r="CP22" s="184"/>
      <c r="CQ22" s="184">
        <f t="shared" si="72"/>
        <v>0</v>
      </c>
      <c r="CR22" s="184">
        <f t="shared" si="73"/>
        <v>9.133333333333333</v>
      </c>
      <c r="CS22" s="184">
        <f t="shared" si="74"/>
        <v>83.41777777777777</v>
      </c>
      <c r="CT22" s="184">
        <f t="shared" si="75"/>
        <v>0</v>
      </c>
      <c r="CU22" s="184"/>
      <c r="CV22" s="184">
        <f t="shared" si="76"/>
        <v>0</v>
      </c>
      <c r="CW22" s="184">
        <f t="shared" si="77"/>
        <v>10.100000000000001</v>
      </c>
      <c r="CX22" s="184">
        <f t="shared" si="78"/>
        <v>102.01000000000003</v>
      </c>
      <c r="CY22" s="184">
        <f t="shared" si="79"/>
        <v>0</v>
      </c>
      <c r="CZ22" s="185"/>
      <c r="DA22" s="184">
        <f t="shared" si="80"/>
        <v>0</v>
      </c>
      <c r="DB22" s="184">
        <f t="shared" si="81"/>
        <v>11.633333333333333</v>
      </c>
      <c r="DC22" s="184">
        <f t="shared" si="82"/>
        <v>135.33444444444444</v>
      </c>
      <c r="DD22" s="185">
        <f t="shared" si="83"/>
        <v>0</v>
      </c>
    </row>
    <row r="23" spans="1:108" ht="12.75">
      <c r="A23" s="181">
        <f t="shared" si="84"/>
        <v>29</v>
      </c>
      <c r="B23" s="182" t="s">
        <v>1</v>
      </c>
      <c r="C23" s="183">
        <f t="shared" si="85"/>
        <v>29.9</v>
      </c>
      <c r="D23" s="184">
        <v>0</v>
      </c>
      <c r="E23" s="184">
        <f t="shared" si="0"/>
        <v>0</v>
      </c>
      <c r="F23" s="184">
        <f t="shared" si="1"/>
        <v>-11.142857142857146</v>
      </c>
      <c r="G23" s="184">
        <f t="shared" si="2"/>
        <v>124.16326530612251</v>
      </c>
      <c r="H23" s="184">
        <f t="shared" si="3"/>
        <v>0</v>
      </c>
      <c r="I23" s="184">
        <v>0</v>
      </c>
      <c r="J23" s="184">
        <f t="shared" si="4"/>
        <v>0</v>
      </c>
      <c r="K23" s="184">
        <f t="shared" si="5"/>
        <v>-7.799999999999997</v>
      </c>
      <c r="L23" s="184">
        <f t="shared" si="6"/>
        <v>60.839999999999954</v>
      </c>
      <c r="M23" s="184">
        <f t="shared" si="7"/>
        <v>0</v>
      </c>
      <c r="N23" s="184">
        <v>0</v>
      </c>
      <c r="O23" s="184">
        <f t="shared" si="8"/>
        <v>0</v>
      </c>
      <c r="P23" s="184">
        <f t="shared" si="9"/>
        <v>-6.399999999999999</v>
      </c>
      <c r="Q23" s="184">
        <f t="shared" si="10"/>
        <v>40.95999999999998</v>
      </c>
      <c r="R23" s="184">
        <f t="shared" si="11"/>
        <v>0</v>
      </c>
      <c r="S23" s="184">
        <v>0</v>
      </c>
      <c r="T23" s="184">
        <f t="shared" si="12"/>
        <v>0</v>
      </c>
      <c r="U23" s="184">
        <f t="shared" si="13"/>
        <v>-4.700000000000003</v>
      </c>
      <c r="V23" s="184">
        <f t="shared" si="14"/>
        <v>22.09000000000003</v>
      </c>
      <c r="W23" s="184">
        <f t="shared" si="15"/>
        <v>0</v>
      </c>
      <c r="X23" s="184">
        <v>0</v>
      </c>
      <c r="Y23" s="184">
        <f t="shared" si="16"/>
        <v>0</v>
      </c>
      <c r="Z23" s="184">
        <f t="shared" si="17"/>
        <v>-3.5</v>
      </c>
      <c r="AA23" s="184">
        <f t="shared" si="18"/>
        <v>12.25</v>
      </c>
      <c r="AB23" s="184">
        <f t="shared" si="19"/>
        <v>0</v>
      </c>
      <c r="AC23" s="184">
        <v>4</v>
      </c>
      <c r="AD23" s="184">
        <f t="shared" si="20"/>
        <v>118</v>
      </c>
      <c r="AE23" s="184">
        <f t="shared" si="21"/>
        <v>-1.473684210526315</v>
      </c>
      <c r="AF23" s="184">
        <f t="shared" si="22"/>
        <v>2.1717451523545686</v>
      </c>
      <c r="AG23" s="184">
        <f t="shared" si="23"/>
        <v>8.686980609418274</v>
      </c>
      <c r="AH23" s="184">
        <v>1</v>
      </c>
      <c r="AI23" s="184">
        <f t="shared" si="24"/>
        <v>29.5</v>
      </c>
      <c r="AJ23" s="184">
        <f t="shared" si="25"/>
        <v>-1.5</v>
      </c>
      <c r="AK23" s="184">
        <f t="shared" si="26"/>
        <v>2.25</v>
      </c>
      <c r="AL23" s="184">
        <f t="shared" si="27"/>
        <v>2.25</v>
      </c>
      <c r="AM23" s="184">
        <v>17</v>
      </c>
      <c r="AN23" s="184">
        <f t="shared" si="28"/>
        <v>501.5</v>
      </c>
      <c r="AO23" s="184">
        <f t="shared" si="29"/>
        <v>0.466666666666665</v>
      </c>
      <c r="AP23" s="184">
        <f t="shared" si="30"/>
        <v>0.21777777777777624</v>
      </c>
      <c r="AQ23" s="184">
        <f t="shared" si="31"/>
        <v>3.702222222222196</v>
      </c>
      <c r="AR23" s="184">
        <v>10</v>
      </c>
      <c r="AS23" s="184">
        <f t="shared" si="32"/>
        <v>295</v>
      </c>
      <c r="AT23" s="184">
        <f t="shared" si="33"/>
        <v>0.6666666666666679</v>
      </c>
      <c r="AU23" s="184">
        <f t="shared" si="34"/>
        <v>0.44444444444444603</v>
      </c>
      <c r="AV23" s="184">
        <f t="shared" si="35"/>
        <v>4.444444444444461</v>
      </c>
      <c r="AW23" s="184">
        <v>0</v>
      </c>
      <c r="AX23" s="184">
        <f t="shared" si="36"/>
        <v>0</v>
      </c>
      <c r="AY23" s="184">
        <f t="shared" si="37"/>
        <v>2.1000000000000014</v>
      </c>
      <c r="AZ23" s="184">
        <f t="shared" si="38"/>
        <v>4.410000000000006</v>
      </c>
      <c r="BA23" s="184">
        <f t="shared" si="39"/>
        <v>0</v>
      </c>
      <c r="BB23" s="184"/>
      <c r="BC23" s="184">
        <f t="shared" si="40"/>
        <v>0</v>
      </c>
      <c r="BD23" s="184">
        <f t="shared" si="41"/>
        <v>2.3000000000000007</v>
      </c>
      <c r="BE23" s="184">
        <f t="shared" si="42"/>
        <v>5.290000000000004</v>
      </c>
      <c r="BF23" s="184">
        <f t="shared" si="43"/>
        <v>0</v>
      </c>
      <c r="BG23" s="184"/>
      <c r="BH23" s="184">
        <f t="shared" si="44"/>
        <v>0</v>
      </c>
      <c r="BI23" s="184">
        <f t="shared" si="45"/>
        <v>3.3000000000000007</v>
      </c>
      <c r="BJ23" s="184">
        <f t="shared" si="46"/>
        <v>10.890000000000004</v>
      </c>
      <c r="BK23" s="184">
        <f t="shared" si="47"/>
        <v>0</v>
      </c>
      <c r="BL23" s="184"/>
      <c r="BM23" s="184">
        <f t="shared" si="48"/>
        <v>0</v>
      </c>
      <c r="BN23" s="184">
        <f t="shared" si="49"/>
        <v>4.399999999999999</v>
      </c>
      <c r="BO23" s="184">
        <f t="shared" si="50"/>
        <v>19.35999999999999</v>
      </c>
      <c r="BP23" s="184">
        <f t="shared" si="51"/>
        <v>0</v>
      </c>
      <c r="BQ23" s="184"/>
      <c r="BR23" s="184">
        <f t="shared" si="52"/>
        <v>0</v>
      </c>
      <c r="BS23" s="184">
        <f t="shared" si="53"/>
        <v>5.033333333333335</v>
      </c>
      <c r="BT23" s="184">
        <f t="shared" si="54"/>
        <v>25.33444444444446</v>
      </c>
      <c r="BU23" s="184">
        <f t="shared" si="55"/>
        <v>0</v>
      </c>
      <c r="BV23" s="184"/>
      <c r="BW23" s="184">
        <f t="shared" si="56"/>
        <v>0</v>
      </c>
      <c r="BX23" s="184">
        <f t="shared" si="57"/>
        <v>6.233333333333334</v>
      </c>
      <c r="BY23" s="184">
        <f t="shared" si="58"/>
        <v>38.854444444444454</v>
      </c>
      <c r="BZ23" s="184">
        <f t="shared" si="59"/>
        <v>0</v>
      </c>
      <c r="CA23" s="184"/>
      <c r="CB23" s="184">
        <f t="shared" si="60"/>
        <v>0</v>
      </c>
      <c r="CC23" s="184">
        <f t="shared" si="61"/>
        <v>7.366666666666667</v>
      </c>
      <c r="CD23" s="184">
        <f t="shared" si="62"/>
        <v>54.26777777777779</v>
      </c>
      <c r="CE23" s="184">
        <f t="shared" si="63"/>
        <v>0</v>
      </c>
      <c r="CF23" s="184"/>
      <c r="CG23" s="184">
        <f t="shared" si="64"/>
        <v>0</v>
      </c>
      <c r="CH23" s="184">
        <f t="shared" si="65"/>
        <v>8.366666666666667</v>
      </c>
      <c r="CI23" s="184">
        <f t="shared" si="66"/>
        <v>70.00111111111111</v>
      </c>
      <c r="CJ23" s="184">
        <f t="shared" si="67"/>
        <v>0</v>
      </c>
      <c r="CK23" s="184"/>
      <c r="CL23" s="184">
        <f t="shared" si="68"/>
        <v>0</v>
      </c>
      <c r="CM23" s="184">
        <f t="shared" si="69"/>
        <v>9.233333333333334</v>
      </c>
      <c r="CN23" s="184">
        <f t="shared" si="70"/>
        <v>85.25444444444446</v>
      </c>
      <c r="CO23" s="184">
        <f t="shared" si="71"/>
        <v>0</v>
      </c>
      <c r="CP23" s="184"/>
      <c r="CQ23" s="184">
        <f t="shared" si="72"/>
        <v>0</v>
      </c>
      <c r="CR23" s="184">
        <f t="shared" si="73"/>
        <v>10.133333333333333</v>
      </c>
      <c r="CS23" s="184">
        <f t="shared" si="74"/>
        <v>102.68444444444444</v>
      </c>
      <c r="CT23" s="184">
        <f t="shared" si="75"/>
        <v>0</v>
      </c>
      <c r="CU23" s="184"/>
      <c r="CV23" s="184">
        <f t="shared" si="76"/>
        <v>0</v>
      </c>
      <c r="CW23" s="184">
        <f t="shared" si="77"/>
        <v>11.100000000000001</v>
      </c>
      <c r="CX23" s="184">
        <f t="shared" si="78"/>
        <v>123.21000000000004</v>
      </c>
      <c r="CY23" s="184">
        <f t="shared" si="79"/>
        <v>0</v>
      </c>
      <c r="CZ23" s="185"/>
      <c r="DA23" s="184">
        <f t="shared" si="80"/>
        <v>0</v>
      </c>
      <c r="DB23" s="184">
        <f t="shared" si="81"/>
        <v>12.633333333333333</v>
      </c>
      <c r="DC23" s="184">
        <f t="shared" si="82"/>
        <v>159.6011111111111</v>
      </c>
      <c r="DD23" s="185">
        <f t="shared" si="83"/>
        <v>0</v>
      </c>
    </row>
    <row r="24" spans="1:108" ht="12.75">
      <c r="A24" s="181">
        <f t="shared" si="84"/>
        <v>30</v>
      </c>
      <c r="B24" s="182" t="s">
        <v>1</v>
      </c>
      <c r="C24" s="183">
        <f t="shared" si="85"/>
        <v>30.9</v>
      </c>
      <c r="D24" s="184">
        <v>0</v>
      </c>
      <c r="E24" s="184">
        <f t="shared" si="0"/>
        <v>0</v>
      </c>
      <c r="F24" s="184">
        <f t="shared" si="1"/>
        <v>-10.142857142857146</v>
      </c>
      <c r="G24" s="184">
        <f t="shared" si="2"/>
        <v>102.87755102040822</v>
      </c>
      <c r="H24" s="184">
        <f t="shared" si="3"/>
        <v>0</v>
      </c>
      <c r="I24" s="184">
        <v>0</v>
      </c>
      <c r="J24" s="184">
        <f t="shared" si="4"/>
        <v>0</v>
      </c>
      <c r="K24" s="184">
        <f t="shared" si="5"/>
        <v>-6.799999999999997</v>
      </c>
      <c r="L24" s="184">
        <f t="shared" si="6"/>
        <v>46.23999999999996</v>
      </c>
      <c r="M24" s="184">
        <f t="shared" si="7"/>
        <v>0</v>
      </c>
      <c r="N24" s="184">
        <v>0</v>
      </c>
      <c r="O24" s="184">
        <f t="shared" si="8"/>
        <v>0</v>
      </c>
      <c r="P24" s="184">
        <f t="shared" si="9"/>
        <v>-5.399999999999999</v>
      </c>
      <c r="Q24" s="184">
        <f t="shared" si="10"/>
        <v>29.159999999999986</v>
      </c>
      <c r="R24" s="184">
        <f t="shared" si="11"/>
        <v>0</v>
      </c>
      <c r="S24" s="184">
        <v>0</v>
      </c>
      <c r="T24" s="184">
        <f t="shared" si="12"/>
        <v>0</v>
      </c>
      <c r="U24" s="184">
        <f t="shared" si="13"/>
        <v>-3.700000000000003</v>
      </c>
      <c r="V24" s="184">
        <f t="shared" si="14"/>
        <v>13.69000000000002</v>
      </c>
      <c r="W24" s="184">
        <f t="shared" si="15"/>
        <v>0</v>
      </c>
      <c r="X24" s="184">
        <v>0</v>
      </c>
      <c r="Y24" s="184">
        <f t="shared" si="16"/>
        <v>0</v>
      </c>
      <c r="Z24" s="184">
        <f t="shared" si="17"/>
        <v>-2.5</v>
      </c>
      <c r="AA24" s="184">
        <f t="shared" si="18"/>
        <v>6.25</v>
      </c>
      <c r="AB24" s="184">
        <f t="shared" si="19"/>
        <v>0</v>
      </c>
      <c r="AC24" s="184">
        <v>6</v>
      </c>
      <c r="AD24" s="184">
        <f t="shared" si="20"/>
        <v>183</v>
      </c>
      <c r="AE24" s="184">
        <f t="shared" si="21"/>
        <v>-0.47368421052631504</v>
      </c>
      <c r="AF24" s="184">
        <f t="shared" si="22"/>
        <v>0.22437673130193836</v>
      </c>
      <c r="AG24" s="184">
        <f t="shared" si="23"/>
        <v>1.3462603878116302</v>
      </c>
      <c r="AH24" s="184">
        <v>13</v>
      </c>
      <c r="AI24" s="184">
        <f t="shared" si="24"/>
        <v>396.5</v>
      </c>
      <c r="AJ24" s="184">
        <f t="shared" si="25"/>
        <v>-0.5</v>
      </c>
      <c r="AK24" s="184">
        <f t="shared" si="26"/>
        <v>0.25</v>
      </c>
      <c r="AL24" s="184">
        <f t="shared" si="27"/>
        <v>3.25</v>
      </c>
      <c r="AM24" s="184">
        <v>0</v>
      </c>
      <c r="AN24" s="184">
        <f t="shared" si="28"/>
        <v>0</v>
      </c>
      <c r="AO24" s="184">
        <f t="shared" si="29"/>
        <v>1.466666666666665</v>
      </c>
      <c r="AP24" s="184">
        <f t="shared" si="30"/>
        <v>2.1511111111111063</v>
      </c>
      <c r="AQ24" s="184">
        <f t="shared" si="31"/>
        <v>0</v>
      </c>
      <c r="AR24" s="184">
        <v>0</v>
      </c>
      <c r="AS24" s="184">
        <f t="shared" si="32"/>
        <v>0</v>
      </c>
      <c r="AT24" s="184">
        <f t="shared" si="33"/>
        <v>1.6666666666666679</v>
      </c>
      <c r="AU24" s="184">
        <f t="shared" si="34"/>
        <v>2.7777777777777817</v>
      </c>
      <c r="AV24" s="184">
        <f t="shared" si="35"/>
        <v>0</v>
      </c>
      <c r="AW24" s="184">
        <v>0</v>
      </c>
      <c r="AX24" s="184">
        <f t="shared" si="36"/>
        <v>0</v>
      </c>
      <c r="AY24" s="184">
        <f t="shared" si="37"/>
        <v>3.1000000000000014</v>
      </c>
      <c r="AZ24" s="184">
        <f t="shared" si="38"/>
        <v>9.610000000000008</v>
      </c>
      <c r="BA24" s="184">
        <f t="shared" si="39"/>
        <v>0</v>
      </c>
      <c r="BB24" s="184"/>
      <c r="BC24" s="184">
        <f t="shared" si="40"/>
        <v>0</v>
      </c>
      <c r="BD24" s="184">
        <f t="shared" si="41"/>
        <v>3.3000000000000007</v>
      </c>
      <c r="BE24" s="184">
        <f t="shared" si="42"/>
        <v>10.890000000000004</v>
      </c>
      <c r="BF24" s="184">
        <f t="shared" si="43"/>
        <v>0</v>
      </c>
      <c r="BG24" s="184"/>
      <c r="BH24" s="184">
        <f t="shared" si="44"/>
        <v>0</v>
      </c>
      <c r="BI24" s="184">
        <f t="shared" si="45"/>
        <v>4.300000000000001</v>
      </c>
      <c r="BJ24" s="184">
        <f t="shared" si="46"/>
        <v>18.490000000000006</v>
      </c>
      <c r="BK24" s="184">
        <f t="shared" si="47"/>
        <v>0</v>
      </c>
      <c r="BL24" s="184"/>
      <c r="BM24" s="184">
        <f t="shared" si="48"/>
        <v>0</v>
      </c>
      <c r="BN24" s="184">
        <f t="shared" si="49"/>
        <v>5.399999999999999</v>
      </c>
      <c r="BO24" s="184">
        <f t="shared" si="50"/>
        <v>29.159999999999986</v>
      </c>
      <c r="BP24" s="184">
        <f t="shared" si="51"/>
        <v>0</v>
      </c>
      <c r="BQ24" s="184"/>
      <c r="BR24" s="184">
        <f t="shared" si="52"/>
        <v>0</v>
      </c>
      <c r="BS24" s="184">
        <f t="shared" si="53"/>
        <v>6.033333333333335</v>
      </c>
      <c r="BT24" s="184">
        <f t="shared" si="54"/>
        <v>36.40111111111113</v>
      </c>
      <c r="BU24" s="184">
        <f t="shared" si="55"/>
        <v>0</v>
      </c>
      <c r="BV24" s="184"/>
      <c r="BW24" s="184">
        <f t="shared" si="56"/>
        <v>0</v>
      </c>
      <c r="BX24" s="184">
        <f t="shared" si="57"/>
        <v>7.233333333333334</v>
      </c>
      <c r="BY24" s="184">
        <f t="shared" si="58"/>
        <v>52.32111111111112</v>
      </c>
      <c r="BZ24" s="184">
        <f t="shared" si="59"/>
        <v>0</v>
      </c>
      <c r="CA24" s="184"/>
      <c r="CB24" s="184">
        <f t="shared" si="60"/>
        <v>0</v>
      </c>
      <c r="CC24" s="184">
        <f t="shared" si="61"/>
        <v>8.366666666666667</v>
      </c>
      <c r="CD24" s="184">
        <f t="shared" si="62"/>
        <v>70.00111111111111</v>
      </c>
      <c r="CE24" s="184">
        <f t="shared" si="63"/>
        <v>0</v>
      </c>
      <c r="CF24" s="184"/>
      <c r="CG24" s="184">
        <f t="shared" si="64"/>
        <v>0</v>
      </c>
      <c r="CH24" s="184">
        <f t="shared" si="65"/>
        <v>9.366666666666667</v>
      </c>
      <c r="CI24" s="184">
        <f t="shared" si="66"/>
        <v>87.73444444444445</v>
      </c>
      <c r="CJ24" s="184">
        <f t="shared" si="67"/>
        <v>0</v>
      </c>
      <c r="CK24" s="184"/>
      <c r="CL24" s="184">
        <f t="shared" si="68"/>
        <v>0</v>
      </c>
      <c r="CM24" s="184">
        <f t="shared" si="69"/>
        <v>10.233333333333334</v>
      </c>
      <c r="CN24" s="184">
        <f t="shared" si="70"/>
        <v>104.72111111111113</v>
      </c>
      <c r="CO24" s="184">
        <f t="shared" si="71"/>
        <v>0</v>
      </c>
      <c r="CP24" s="184"/>
      <c r="CQ24" s="184">
        <f t="shared" si="72"/>
        <v>0</v>
      </c>
      <c r="CR24" s="184">
        <f t="shared" si="73"/>
        <v>11.133333333333333</v>
      </c>
      <c r="CS24" s="184">
        <f t="shared" si="74"/>
        <v>123.9511111111111</v>
      </c>
      <c r="CT24" s="184">
        <f t="shared" si="75"/>
        <v>0</v>
      </c>
      <c r="CU24" s="184"/>
      <c r="CV24" s="184">
        <f t="shared" si="76"/>
        <v>0</v>
      </c>
      <c r="CW24" s="184">
        <f t="shared" si="77"/>
        <v>12.100000000000001</v>
      </c>
      <c r="CX24" s="184">
        <f t="shared" si="78"/>
        <v>146.41000000000003</v>
      </c>
      <c r="CY24" s="184">
        <f t="shared" si="79"/>
        <v>0</v>
      </c>
      <c r="CZ24" s="185"/>
      <c r="DA24" s="184">
        <f t="shared" si="80"/>
        <v>0</v>
      </c>
      <c r="DB24" s="184">
        <f t="shared" si="81"/>
        <v>13.633333333333333</v>
      </c>
      <c r="DC24" s="184">
        <f t="shared" si="82"/>
        <v>185.86777777777777</v>
      </c>
      <c r="DD24" s="185">
        <f t="shared" si="83"/>
        <v>0</v>
      </c>
    </row>
    <row r="25" spans="1:108" ht="12.75">
      <c r="A25" s="181">
        <f t="shared" si="84"/>
        <v>31</v>
      </c>
      <c r="B25" s="182" t="s">
        <v>1</v>
      </c>
      <c r="C25" s="183">
        <f t="shared" si="85"/>
        <v>31.9</v>
      </c>
      <c r="D25" s="184">
        <v>0</v>
      </c>
      <c r="E25" s="184">
        <f t="shared" si="0"/>
        <v>0</v>
      </c>
      <c r="F25" s="184">
        <f t="shared" si="1"/>
        <v>-9.142857142857146</v>
      </c>
      <c r="G25" s="184">
        <f t="shared" si="2"/>
        <v>83.59183673469393</v>
      </c>
      <c r="H25" s="184">
        <f t="shared" si="3"/>
        <v>0</v>
      </c>
      <c r="I25" s="184">
        <v>0</v>
      </c>
      <c r="J25" s="184">
        <f t="shared" si="4"/>
        <v>0</v>
      </c>
      <c r="K25" s="184">
        <f t="shared" si="5"/>
        <v>-5.799999999999997</v>
      </c>
      <c r="L25" s="184">
        <f t="shared" si="6"/>
        <v>33.639999999999965</v>
      </c>
      <c r="M25" s="184">
        <f t="shared" si="7"/>
        <v>0</v>
      </c>
      <c r="N25" s="184">
        <v>0</v>
      </c>
      <c r="O25" s="184">
        <f t="shared" si="8"/>
        <v>0</v>
      </c>
      <c r="P25" s="184">
        <f t="shared" si="9"/>
        <v>-4.399999999999999</v>
      </c>
      <c r="Q25" s="184">
        <f t="shared" si="10"/>
        <v>19.35999999999999</v>
      </c>
      <c r="R25" s="184">
        <f t="shared" si="11"/>
        <v>0</v>
      </c>
      <c r="S25" s="184">
        <v>0</v>
      </c>
      <c r="T25" s="184">
        <f t="shared" si="12"/>
        <v>0</v>
      </c>
      <c r="U25" s="184">
        <f t="shared" si="13"/>
        <v>-2.700000000000003</v>
      </c>
      <c r="V25" s="184">
        <f t="shared" si="14"/>
        <v>7.290000000000015</v>
      </c>
      <c r="W25" s="184">
        <f t="shared" si="15"/>
        <v>0</v>
      </c>
      <c r="X25" s="184">
        <v>1</v>
      </c>
      <c r="Y25" s="184">
        <f t="shared" si="16"/>
        <v>31.5</v>
      </c>
      <c r="Z25" s="184">
        <f t="shared" si="17"/>
        <v>-1.5</v>
      </c>
      <c r="AA25" s="184">
        <f t="shared" si="18"/>
        <v>2.25</v>
      </c>
      <c r="AB25" s="184">
        <f t="shared" si="19"/>
        <v>2.25</v>
      </c>
      <c r="AC25" s="184">
        <v>7</v>
      </c>
      <c r="AD25" s="184">
        <f t="shared" si="20"/>
        <v>220.5</v>
      </c>
      <c r="AE25" s="184">
        <f t="shared" si="21"/>
        <v>0.526315789473685</v>
      </c>
      <c r="AF25" s="184">
        <f t="shared" si="22"/>
        <v>0.2770083102493083</v>
      </c>
      <c r="AG25" s="184">
        <f t="shared" si="23"/>
        <v>1.9390581717451578</v>
      </c>
      <c r="AH25" s="184">
        <v>16</v>
      </c>
      <c r="AI25" s="184">
        <f t="shared" si="24"/>
        <v>504</v>
      </c>
      <c r="AJ25" s="184">
        <f t="shared" si="25"/>
        <v>0.5</v>
      </c>
      <c r="AK25" s="184">
        <f t="shared" si="26"/>
        <v>0.25</v>
      </c>
      <c r="AL25" s="184">
        <f t="shared" si="27"/>
        <v>4</v>
      </c>
      <c r="AM25" s="184">
        <v>0</v>
      </c>
      <c r="AN25" s="184">
        <f t="shared" si="28"/>
        <v>0</v>
      </c>
      <c r="AO25" s="184">
        <f t="shared" si="29"/>
        <v>2.466666666666665</v>
      </c>
      <c r="AP25" s="184">
        <f t="shared" si="30"/>
        <v>6.084444444444436</v>
      </c>
      <c r="AQ25" s="184">
        <f t="shared" si="31"/>
        <v>0</v>
      </c>
      <c r="AR25" s="184">
        <v>0</v>
      </c>
      <c r="AS25" s="184">
        <f t="shared" si="32"/>
        <v>0</v>
      </c>
      <c r="AT25" s="184">
        <f t="shared" si="33"/>
        <v>2.666666666666668</v>
      </c>
      <c r="AU25" s="184">
        <f t="shared" si="34"/>
        <v>7.111111111111118</v>
      </c>
      <c r="AV25" s="184">
        <f t="shared" si="35"/>
        <v>0</v>
      </c>
      <c r="AW25" s="184">
        <v>0</v>
      </c>
      <c r="AX25" s="184">
        <f t="shared" si="36"/>
        <v>0</v>
      </c>
      <c r="AY25" s="184">
        <f t="shared" si="37"/>
        <v>4.100000000000001</v>
      </c>
      <c r="AZ25" s="184">
        <f t="shared" si="38"/>
        <v>16.810000000000013</v>
      </c>
      <c r="BA25" s="184">
        <f t="shared" si="39"/>
        <v>0</v>
      </c>
      <c r="BB25" s="184"/>
      <c r="BC25" s="184">
        <f t="shared" si="40"/>
        <v>0</v>
      </c>
      <c r="BD25" s="184">
        <f t="shared" si="41"/>
        <v>4.300000000000001</v>
      </c>
      <c r="BE25" s="184">
        <f t="shared" si="42"/>
        <v>18.490000000000006</v>
      </c>
      <c r="BF25" s="184">
        <f t="shared" si="43"/>
        <v>0</v>
      </c>
      <c r="BG25" s="184"/>
      <c r="BH25" s="184">
        <f t="shared" si="44"/>
        <v>0</v>
      </c>
      <c r="BI25" s="184">
        <f t="shared" si="45"/>
        <v>5.300000000000001</v>
      </c>
      <c r="BJ25" s="184">
        <f t="shared" si="46"/>
        <v>28.090000000000007</v>
      </c>
      <c r="BK25" s="184">
        <f t="shared" si="47"/>
        <v>0</v>
      </c>
      <c r="BL25" s="184"/>
      <c r="BM25" s="184">
        <f t="shared" si="48"/>
        <v>0</v>
      </c>
      <c r="BN25" s="184">
        <f t="shared" si="49"/>
        <v>6.399999999999999</v>
      </c>
      <c r="BO25" s="184">
        <f t="shared" si="50"/>
        <v>40.95999999999998</v>
      </c>
      <c r="BP25" s="184">
        <f t="shared" si="51"/>
        <v>0</v>
      </c>
      <c r="BQ25" s="184"/>
      <c r="BR25" s="184">
        <f t="shared" si="52"/>
        <v>0</v>
      </c>
      <c r="BS25" s="184">
        <f t="shared" si="53"/>
        <v>7.033333333333335</v>
      </c>
      <c r="BT25" s="184">
        <f t="shared" si="54"/>
        <v>49.4677777777778</v>
      </c>
      <c r="BU25" s="184">
        <f t="shared" si="55"/>
        <v>0</v>
      </c>
      <c r="BV25" s="184"/>
      <c r="BW25" s="184">
        <f t="shared" si="56"/>
        <v>0</v>
      </c>
      <c r="BX25" s="184">
        <f t="shared" si="57"/>
        <v>8.233333333333334</v>
      </c>
      <c r="BY25" s="184">
        <f t="shared" si="58"/>
        <v>67.78777777777779</v>
      </c>
      <c r="BZ25" s="184">
        <f t="shared" si="59"/>
        <v>0</v>
      </c>
      <c r="CA25" s="184"/>
      <c r="CB25" s="184">
        <f t="shared" si="60"/>
        <v>0</v>
      </c>
      <c r="CC25" s="184">
        <f t="shared" si="61"/>
        <v>9.366666666666667</v>
      </c>
      <c r="CD25" s="184">
        <f t="shared" si="62"/>
        <v>87.73444444444445</v>
      </c>
      <c r="CE25" s="184">
        <f t="shared" si="63"/>
        <v>0</v>
      </c>
      <c r="CF25" s="184"/>
      <c r="CG25" s="184">
        <f t="shared" si="64"/>
        <v>0</v>
      </c>
      <c r="CH25" s="184">
        <f t="shared" si="65"/>
        <v>10.366666666666667</v>
      </c>
      <c r="CI25" s="184">
        <f t="shared" si="66"/>
        <v>107.46777777777778</v>
      </c>
      <c r="CJ25" s="184">
        <f t="shared" si="67"/>
        <v>0</v>
      </c>
      <c r="CK25" s="184"/>
      <c r="CL25" s="184">
        <f t="shared" si="68"/>
        <v>0</v>
      </c>
      <c r="CM25" s="184">
        <f t="shared" si="69"/>
        <v>11.233333333333334</v>
      </c>
      <c r="CN25" s="184">
        <f t="shared" si="70"/>
        <v>126.1877777777778</v>
      </c>
      <c r="CO25" s="184">
        <f t="shared" si="71"/>
        <v>0</v>
      </c>
      <c r="CP25" s="184"/>
      <c r="CQ25" s="184">
        <f t="shared" si="72"/>
        <v>0</v>
      </c>
      <c r="CR25" s="184">
        <f t="shared" si="73"/>
        <v>12.133333333333333</v>
      </c>
      <c r="CS25" s="184">
        <f t="shared" si="74"/>
        <v>147.21777777777777</v>
      </c>
      <c r="CT25" s="184">
        <f t="shared" si="75"/>
        <v>0</v>
      </c>
      <c r="CU25" s="184"/>
      <c r="CV25" s="184">
        <f t="shared" si="76"/>
        <v>0</v>
      </c>
      <c r="CW25" s="184">
        <f t="shared" si="77"/>
        <v>13.100000000000001</v>
      </c>
      <c r="CX25" s="184">
        <f t="shared" si="78"/>
        <v>171.61000000000004</v>
      </c>
      <c r="CY25" s="184">
        <f t="shared" si="79"/>
        <v>0</v>
      </c>
      <c r="CZ25" s="185"/>
      <c r="DA25" s="184">
        <f t="shared" si="80"/>
        <v>0</v>
      </c>
      <c r="DB25" s="184">
        <f t="shared" si="81"/>
        <v>14.633333333333333</v>
      </c>
      <c r="DC25" s="184">
        <f t="shared" si="82"/>
        <v>214.13444444444443</v>
      </c>
      <c r="DD25" s="185">
        <f t="shared" si="83"/>
        <v>0</v>
      </c>
    </row>
    <row r="26" spans="1:108" ht="12.75">
      <c r="A26" s="181">
        <f t="shared" si="84"/>
        <v>32</v>
      </c>
      <c r="B26" s="182" t="s">
        <v>1</v>
      </c>
      <c r="C26" s="183">
        <f t="shared" si="85"/>
        <v>32.9</v>
      </c>
      <c r="D26" s="184">
        <v>0</v>
      </c>
      <c r="E26" s="184">
        <f t="shared" si="0"/>
        <v>0</v>
      </c>
      <c r="F26" s="184">
        <f t="shared" si="1"/>
        <v>-8.142857142857146</v>
      </c>
      <c r="G26" s="184">
        <f t="shared" si="2"/>
        <v>66.30612244897964</v>
      </c>
      <c r="H26" s="184">
        <f t="shared" si="3"/>
        <v>0</v>
      </c>
      <c r="I26" s="184">
        <v>0</v>
      </c>
      <c r="J26" s="184">
        <f t="shared" si="4"/>
        <v>0</v>
      </c>
      <c r="K26" s="184">
        <f t="shared" si="5"/>
        <v>-4.799999999999997</v>
      </c>
      <c r="L26" s="184">
        <f t="shared" si="6"/>
        <v>23.039999999999974</v>
      </c>
      <c r="M26" s="184">
        <f t="shared" si="7"/>
        <v>0</v>
      </c>
      <c r="N26" s="184">
        <v>0</v>
      </c>
      <c r="O26" s="184">
        <f t="shared" si="8"/>
        <v>0</v>
      </c>
      <c r="P26" s="184">
        <f t="shared" si="9"/>
        <v>-3.3999999999999986</v>
      </c>
      <c r="Q26" s="184">
        <f t="shared" si="10"/>
        <v>11.55999999999999</v>
      </c>
      <c r="R26" s="184">
        <f t="shared" si="11"/>
        <v>0</v>
      </c>
      <c r="S26" s="184">
        <v>0</v>
      </c>
      <c r="T26" s="184">
        <f t="shared" si="12"/>
        <v>0</v>
      </c>
      <c r="U26" s="184">
        <f t="shared" si="13"/>
        <v>-1.7000000000000028</v>
      </c>
      <c r="V26" s="184">
        <f t="shared" si="14"/>
        <v>2.8900000000000095</v>
      </c>
      <c r="W26" s="184">
        <f t="shared" si="15"/>
        <v>0</v>
      </c>
      <c r="X26" s="184">
        <v>11</v>
      </c>
      <c r="Y26" s="184">
        <f t="shared" si="16"/>
        <v>357.5</v>
      </c>
      <c r="Z26" s="184">
        <f t="shared" si="17"/>
        <v>-0.5</v>
      </c>
      <c r="AA26" s="184">
        <f t="shared" si="18"/>
        <v>0.25</v>
      </c>
      <c r="AB26" s="184">
        <f t="shared" si="19"/>
        <v>2.75</v>
      </c>
      <c r="AC26" s="184">
        <v>0</v>
      </c>
      <c r="AD26" s="184">
        <f t="shared" si="20"/>
        <v>0</v>
      </c>
      <c r="AE26" s="184">
        <f t="shared" si="21"/>
        <v>1.526315789473685</v>
      </c>
      <c r="AF26" s="184">
        <f t="shared" si="22"/>
        <v>2.3296398891966783</v>
      </c>
      <c r="AG26" s="184">
        <f t="shared" si="23"/>
        <v>0</v>
      </c>
      <c r="AH26" s="184">
        <v>0</v>
      </c>
      <c r="AI26" s="184">
        <f t="shared" si="24"/>
        <v>0</v>
      </c>
      <c r="AJ26" s="184">
        <f t="shared" si="25"/>
        <v>1.5</v>
      </c>
      <c r="AK26" s="184">
        <f t="shared" si="26"/>
        <v>2.25</v>
      </c>
      <c r="AL26" s="184">
        <f t="shared" si="27"/>
        <v>0</v>
      </c>
      <c r="AM26" s="184">
        <v>0</v>
      </c>
      <c r="AN26" s="184">
        <f t="shared" si="28"/>
        <v>0</v>
      </c>
      <c r="AO26" s="184">
        <f t="shared" si="29"/>
        <v>3.466666666666665</v>
      </c>
      <c r="AP26" s="184">
        <f t="shared" si="30"/>
        <v>12.017777777777766</v>
      </c>
      <c r="AQ26" s="184">
        <f t="shared" si="31"/>
        <v>0</v>
      </c>
      <c r="AR26" s="184">
        <v>0</v>
      </c>
      <c r="AS26" s="184">
        <f t="shared" si="32"/>
        <v>0</v>
      </c>
      <c r="AT26" s="184">
        <f t="shared" si="33"/>
        <v>3.666666666666668</v>
      </c>
      <c r="AU26" s="184">
        <f t="shared" si="34"/>
        <v>13.444444444444454</v>
      </c>
      <c r="AV26" s="184">
        <f t="shared" si="35"/>
        <v>0</v>
      </c>
      <c r="AW26" s="184">
        <v>0</v>
      </c>
      <c r="AX26" s="184">
        <f t="shared" si="36"/>
        <v>0</v>
      </c>
      <c r="AY26" s="184">
        <f t="shared" si="37"/>
        <v>5.100000000000001</v>
      </c>
      <c r="AZ26" s="184">
        <f t="shared" si="38"/>
        <v>26.010000000000016</v>
      </c>
      <c r="BA26" s="184">
        <f t="shared" si="39"/>
        <v>0</v>
      </c>
      <c r="BB26" s="184"/>
      <c r="BC26" s="184">
        <f t="shared" si="40"/>
        <v>0</v>
      </c>
      <c r="BD26" s="184">
        <f t="shared" si="41"/>
        <v>5.300000000000001</v>
      </c>
      <c r="BE26" s="184">
        <f t="shared" si="42"/>
        <v>28.090000000000007</v>
      </c>
      <c r="BF26" s="184">
        <f t="shared" si="43"/>
        <v>0</v>
      </c>
      <c r="BG26" s="184"/>
      <c r="BH26" s="184">
        <f t="shared" si="44"/>
        <v>0</v>
      </c>
      <c r="BI26" s="184">
        <f t="shared" si="45"/>
        <v>6.300000000000001</v>
      </c>
      <c r="BJ26" s="184">
        <f t="shared" si="46"/>
        <v>39.69000000000001</v>
      </c>
      <c r="BK26" s="184">
        <f t="shared" si="47"/>
        <v>0</v>
      </c>
      <c r="BL26" s="184"/>
      <c r="BM26" s="184">
        <f t="shared" si="48"/>
        <v>0</v>
      </c>
      <c r="BN26" s="184">
        <f t="shared" si="49"/>
        <v>7.399999999999999</v>
      </c>
      <c r="BO26" s="184">
        <f t="shared" si="50"/>
        <v>54.75999999999998</v>
      </c>
      <c r="BP26" s="184">
        <f t="shared" si="51"/>
        <v>0</v>
      </c>
      <c r="BQ26" s="184"/>
      <c r="BR26" s="184">
        <f t="shared" si="52"/>
        <v>0</v>
      </c>
      <c r="BS26" s="184">
        <f t="shared" si="53"/>
        <v>8.033333333333335</v>
      </c>
      <c r="BT26" s="184">
        <f t="shared" si="54"/>
        <v>64.53444444444447</v>
      </c>
      <c r="BU26" s="184">
        <f t="shared" si="55"/>
        <v>0</v>
      </c>
      <c r="BV26" s="184"/>
      <c r="BW26" s="184">
        <f t="shared" si="56"/>
        <v>0</v>
      </c>
      <c r="BX26" s="184">
        <f t="shared" si="57"/>
        <v>9.233333333333334</v>
      </c>
      <c r="BY26" s="184">
        <f t="shared" si="58"/>
        <v>85.25444444444446</v>
      </c>
      <c r="BZ26" s="184">
        <f t="shared" si="59"/>
        <v>0</v>
      </c>
      <c r="CA26" s="184"/>
      <c r="CB26" s="184">
        <f t="shared" si="60"/>
        <v>0</v>
      </c>
      <c r="CC26" s="184">
        <f t="shared" si="61"/>
        <v>10.366666666666667</v>
      </c>
      <c r="CD26" s="184">
        <f t="shared" si="62"/>
        <v>107.46777777777778</v>
      </c>
      <c r="CE26" s="184">
        <f t="shared" si="63"/>
        <v>0</v>
      </c>
      <c r="CF26" s="184"/>
      <c r="CG26" s="184">
        <f t="shared" si="64"/>
        <v>0</v>
      </c>
      <c r="CH26" s="184">
        <f t="shared" si="65"/>
        <v>11.366666666666667</v>
      </c>
      <c r="CI26" s="184">
        <f t="shared" si="66"/>
        <v>129.20111111111112</v>
      </c>
      <c r="CJ26" s="184">
        <f t="shared" si="67"/>
        <v>0</v>
      </c>
      <c r="CK26" s="184"/>
      <c r="CL26" s="184">
        <f t="shared" si="68"/>
        <v>0</v>
      </c>
      <c r="CM26" s="184">
        <f t="shared" si="69"/>
        <v>12.233333333333334</v>
      </c>
      <c r="CN26" s="184">
        <f t="shared" si="70"/>
        <v>149.65444444444447</v>
      </c>
      <c r="CO26" s="184">
        <f t="shared" si="71"/>
        <v>0</v>
      </c>
      <c r="CP26" s="184"/>
      <c r="CQ26" s="184">
        <f t="shared" si="72"/>
        <v>0</v>
      </c>
      <c r="CR26" s="184">
        <f t="shared" si="73"/>
        <v>13.133333333333333</v>
      </c>
      <c r="CS26" s="184">
        <f t="shared" si="74"/>
        <v>172.48444444444442</v>
      </c>
      <c r="CT26" s="184">
        <f t="shared" si="75"/>
        <v>0</v>
      </c>
      <c r="CU26" s="184"/>
      <c r="CV26" s="184">
        <f t="shared" si="76"/>
        <v>0</v>
      </c>
      <c r="CW26" s="184">
        <f t="shared" si="77"/>
        <v>14.100000000000001</v>
      </c>
      <c r="CX26" s="184">
        <f t="shared" si="78"/>
        <v>198.81000000000003</v>
      </c>
      <c r="CY26" s="184">
        <f t="shared" si="79"/>
        <v>0</v>
      </c>
      <c r="CZ26" s="185"/>
      <c r="DA26" s="184">
        <f t="shared" si="80"/>
        <v>0</v>
      </c>
      <c r="DB26" s="184">
        <f t="shared" si="81"/>
        <v>15.633333333333333</v>
      </c>
      <c r="DC26" s="184">
        <f t="shared" si="82"/>
        <v>244.4011111111111</v>
      </c>
      <c r="DD26" s="185">
        <f t="shared" si="83"/>
        <v>0</v>
      </c>
    </row>
    <row r="27" spans="1:108" ht="12.75">
      <c r="A27" s="181">
        <f t="shared" si="84"/>
        <v>33</v>
      </c>
      <c r="B27" s="182" t="s">
        <v>1</v>
      </c>
      <c r="C27" s="183">
        <f t="shared" si="85"/>
        <v>33.9</v>
      </c>
      <c r="D27" s="184">
        <v>0</v>
      </c>
      <c r="E27" s="184">
        <f t="shared" si="0"/>
        <v>0</v>
      </c>
      <c r="F27" s="184">
        <f t="shared" si="1"/>
        <v>-7.142857142857146</v>
      </c>
      <c r="G27" s="184">
        <f t="shared" si="2"/>
        <v>51.02040816326535</v>
      </c>
      <c r="H27" s="184">
        <f t="shared" si="3"/>
        <v>0</v>
      </c>
      <c r="I27" s="184">
        <v>0</v>
      </c>
      <c r="J27" s="184">
        <f t="shared" si="4"/>
        <v>0</v>
      </c>
      <c r="K27" s="184">
        <f t="shared" si="5"/>
        <v>-3.799999999999997</v>
      </c>
      <c r="L27" s="184">
        <f t="shared" si="6"/>
        <v>14.439999999999978</v>
      </c>
      <c r="M27" s="184">
        <f t="shared" si="7"/>
        <v>0</v>
      </c>
      <c r="N27" s="184">
        <v>0</v>
      </c>
      <c r="O27" s="184">
        <f t="shared" si="8"/>
        <v>0</v>
      </c>
      <c r="P27" s="184">
        <f t="shared" si="9"/>
        <v>-2.3999999999999986</v>
      </c>
      <c r="Q27" s="184">
        <f t="shared" si="10"/>
        <v>5.759999999999994</v>
      </c>
      <c r="R27" s="184">
        <f t="shared" si="11"/>
        <v>0</v>
      </c>
      <c r="S27" s="184">
        <v>7</v>
      </c>
      <c r="T27" s="184">
        <f t="shared" si="12"/>
        <v>234.5</v>
      </c>
      <c r="U27" s="184">
        <f t="shared" si="13"/>
        <v>-0.7000000000000028</v>
      </c>
      <c r="V27" s="184">
        <f t="shared" si="14"/>
        <v>0.490000000000004</v>
      </c>
      <c r="W27" s="184">
        <f t="shared" si="15"/>
        <v>3.430000000000028</v>
      </c>
      <c r="X27" s="184">
        <v>11</v>
      </c>
      <c r="Y27" s="184">
        <f t="shared" si="16"/>
        <v>368.5</v>
      </c>
      <c r="Z27" s="184">
        <f t="shared" si="17"/>
        <v>0.5</v>
      </c>
      <c r="AA27" s="184">
        <f t="shared" si="18"/>
        <v>0.25</v>
      </c>
      <c r="AB27" s="184">
        <f t="shared" si="19"/>
        <v>2.75</v>
      </c>
      <c r="AC27" s="184">
        <v>2</v>
      </c>
      <c r="AD27" s="184">
        <f t="shared" si="20"/>
        <v>67</v>
      </c>
      <c r="AE27" s="184">
        <f t="shared" si="21"/>
        <v>2.526315789473685</v>
      </c>
      <c r="AF27" s="184">
        <f t="shared" si="22"/>
        <v>6.382271468144048</v>
      </c>
      <c r="AG27" s="184">
        <f t="shared" si="23"/>
        <v>12.764542936288096</v>
      </c>
      <c r="AH27" s="184">
        <v>0</v>
      </c>
      <c r="AI27" s="184">
        <f t="shared" si="24"/>
        <v>0</v>
      </c>
      <c r="AJ27" s="184">
        <f t="shared" si="25"/>
        <v>2.5</v>
      </c>
      <c r="AK27" s="184">
        <f t="shared" si="26"/>
        <v>6.25</v>
      </c>
      <c r="AL27" s="184">
        <f t="shared" si="27"/>
        <v>0</v>
      </c>
      <c r="AM27" s="184">
        <v>0</v>
      </c>
      <c r="AN27" s="184">
        <f t="shared" si="28"/>
        <v>0</v>
      </c>
      <c r="AO27" s="184">
        <f t="shared" si="29"/>
        <v>4.466666666666665</v>
      </c>
      <c r="AP27" s="184">
        <f t="shared" si="30"/>
        <v>19.951111111111096</v>
      </c>
      <c r="AQ27" s="184">
        <f t="shared" si="31"/>
        <v>0</v>
      </c>
      <c r="AR27" s="184">
        <v>0</v>
      </c>
      <c r="AS27" s="184">
        <f t="shared" si="32"/>
        <v>0</v>
      </c>
      <c r="AT27" s="184">
        <f t="shared" si="33"/>
        <v>4.666666666666668</v>
      </c>
      <c r="AU27" s="184">
        <f t="shared" si="34"/>
        <v>21.77777777777779</v>
      </c>
      <c r="AV27" s="184">
        <f t="shared" si="35"/>
        <v>0</v>
      </c>
      <c r="AW27" s="184">
        <v>0</v>
      </c>
      <c r="AX27" s="184">
        <f t="shared" si="36"/>
        <v>0</v>
      </c>
      <c r="AY27" s="184">
        <f t="shared" si="37"/>
        <v>6.100000000000001</v>
      </c>
      <c r="AZ27" s="184">
        <f t="shared" si="38"/>
        <v>37.210000000000015</v>
      </c>
      <c r="BA27" s="184">
        <f t="shared" si="39"/>
        <v>0</v>
      </c>
      <c r="BB27" s="184"/>
      <c r="BC27" s="184">
        <f t="shared" si="40"/>
        <v>0</v>
      </c>
      <c r="BD27" s="184">
        <f t="shared" si="41"/>
        <v>6.300000000000001</v>
      </c>
      <c r="BE27" s="184">
        <f t="shared" si="42"/>
        <v>39.69000000000001</v>
      </c>
      <c r="BF27" s="184">
        <f t="shared" si="43"/>
        <v>0</v>
      </c>
      <c r="BG27" s="184"/>
      <c r="BH27" s="184">
        <f t="shared" si="44"/>
        <v>0</v>
      </c>
      <c r="BI27" s="184">
        <f t="shared" si="45"/>
        <v>7.300000000000001</v>
      </c>
      <c r="BJ27" s="184">
        <f t="shared" si="46"/>
        <v>53.29000000000001</v>
      </c>
      <c r="BK27" s="184">
        <f t="shared" si="47"/>
        <v>0</v>
      </c>
      <c r="BL27" s="184"/>
      <c r="BM27" s="184">
        <f t="shared" si="48"/>
        <v>0</v>
      </c>
      <c r="BN27" s="184">
        <f t="shared" si="49"/>
        <v>8.399999999999999</v>
      </c>
      <c r="BO27" s="184">
        <f t="shared" si="50"/>
        <v>70.55999999999997</v>
      </c>
      <c r="BP27" s="184">
        <f t="shared" si="51"/>
        <v>0</v>
      </c>
      <c r="BQ27" s="184"/>
      <c r="BR27" s="184">
        <f t="shared" si="52"/>
        <v>0</v>
      </c>
      <c r="BS27" s="184">
        <f t="shared" si="53"/>
        <v>9.033333333333335</v>
      </c>
      <c r="BT27" s="184">
        <f t="shared" si="54"/>
        <v>81.60111111111114</v>
      </c>
      <c r="BU27" s="184">
        <f t="shared" si="55"/>
        <v>0</v>
      </c>
      <c r="BV27" s="184"/>
      <c r="BW27" s="184">
        <f t="shared" si="56"/>
        <v>0</v>
      </c>
      <c r="BX27" s="184">
        <f t="shared" si="57"/>
        <v>10.233333333333334</v>
      </c>
      <c r="BY27" s="184">
        <f t="shared" si="58"/>
        <v>104.72111111111113</v>
      </c>
      <c r="BZ27" s="184">
        <f t="shared" si="59"/>
        <v>0</v>
      </c>
      <c r="CA27" s="184"/>
      <c r="CB27" s="184">
        <f t="shared" si="60"/>
        <v>0</v>
      </c>
      <c r="CC27" s="184">
        <f t="shared" si="61"/>
        <v>11.366666666666667</v>
      </c>
      <c r="CD27" s="184">
        <f t="shared" si="62"/>
        <v>129.20111111111112</v>
      </c>
      <c r="CE27" s="184">
        <f t="shared" si="63"/>
        <v>0</v>
      </c>
      <c r="CF27" s="184"/>
      <c r="CG27" s="184">
        <f t="shared" si="64"/>
        <v>0</v>
      </c>
      <c r="CH27" s="184">
        <f t="shared" si="65"/>
        <v>12.366666666666667</v>
      </c>
      <c r="CI27" s="184">
        <f t="shared" si="66"/>
        <v>152.93444444444447</v>
      </c>
      <c r="CJ27" s="184">
        <f t="shared" si="67"/>
        <v>0</v>
      </c>
      <c r="CK27" s="184"/>
      <c r="CL27" s="184">
        <f t="shared" si="68"/>
        <v>0</v>
      </c>
      <c r="CM27" s="184">
        <f t="shared" si="69"/>
        <v>13.233333333333334</v>
      </c>
      <c r="CN27" s="184">
        <f t="shared" si="70"/>
        <v>175.12111111111113</v>
      </c>
      <c r="CO27" s="184">
        <f t="shared" si="71"/>
        <v>0</v>
      </c>
      <c r="CP27" s="184"/>
      <c r="CQ27" s="184">
        <f t="shared" si="72"/>
        <v>0</v>
      </c>
      <c r="CR27" s="184">
        <f t="shared" si="73"/>
        <v>14.133333333333333</v>
      </c>
      <c r="CS27" s="184">
        <f t="shared" si="74"/>
        <v>199.7511111111111</v>
      </c>
      <c r="CT27" s="184">
        <f t="shared" si="75"/>
        <v>0</v>
      </c>
      <c r="CU27" s="184"/>
      <c r="CV27" s="184">
        <f t="shared" si="76"/>
        <v>0</v>
      </c>
      <c r="CW27" s="184">
        <f t="shared" si="77"/>
        <v>15.100000000000001</v>
      </c>
      <c r="CX27" s="184">
        <f t="shared" si="78"/>
        <v>228.01000000000005</v>
      </c>
      <c r="CY27" s="184">
        <f t="shared" si="79"/>
        <v>0</v>
      </c>
      <c r="CZ27" s="185"/>
      <c r="DA27" s="184">
        <f t="shared" si="80"/>
        <v>0</v>
      </c>
      <c r="DB27" s="184">
        <f t="shared" si="81"/>
        <v>16.633333333333333</v>
      </c>
      <c r="DC27" s="184">
        <f t="shared" si="82"/>
        <v>276.66777777777776</v>
      </c>
      <c r="DD27" s="185">
        <f t="shared" si="83"/>
        <v>0</v>
      </c>
    </row>
    <row r="28" spans="1:108" ht="12.75">
      <c r="A28" s="181">
        <f t="shared" si="84"/>
        <v>34</v>
      </c>
      <c r="B28" s="182" t="s">
        <v>1</v>
      </c>
      <c r="C28" s="183">
        <f t="shared" si="85"/>
        <v>34.9</v>
      </c>
      <c r="D28" s="184">
        <v>0</v>
      </c>
      <c r="E28" s="184">
        <f t="shared" si="0"/>
        <v>0</v>
      </c>
      <c r="F28" s="184">
        <f t="shared" si="1"/>
        <v>-6.142857142857146</v>
      </c>
      <c r="G28" s="184">
        <f t="shared" si="2"/>
        <v>37.73469387755106</v>
      </c>
      <c r="H28" s="184">
        <f t="shared" si="3"/>
        <v>0</v>
      </c>
      <c r="I28" s="184">
        <v>0</v>
      </c>
      <c r="J28" s="184">
        <f t="shared" si="4"/>
        <v>0</v>
      </c>
      <c r="K28" s="184">
        <f t="shared" si="5"/>
        <v>-2.799999999999997</v>
      </c>
      <c r="L28" s="184">
        <f t="shared" si="6"/>
        <v>7.839999999999984</v>
      </c>
      <c r="M28" s="184">
        <f t="shared" si="7"/>
        <v>0</v>
      </c>
      <c r="N28" s="184">
        <v>2</v>
      </c>
      <c r="O28" s="184">
        <f t="shared" si="8"/>
        <v>69</v>
      </c>
      <c r="P28" s="184">
        <f t="shared" si="9"/>
        <v>-1.3999999999999986</v>
      </c>
      <c r="Q28" s="184">
        <f t="shared" si="10"/>
        <v>1.959999999999996</v>
      </c>
      <c r="R28" s="184">
        <f t="shared" si="11"/>
        <v>3.919999999999992</v>
      </c>
      <c r="S28" s="184">
        <v>12</v>
      </c>
      <c r="T28" s="184">
        <f t="shared" si="12"/>
        <v>414</v>
      </c>
      <c r="U28" s="184">
        <f t="shared" si="13"/>
        <v>0.29999999999999716</v>
      </c>
      <c r="V28" s="184">
        <f t="shared" si="14"/>
        <v>0.08999999999999829</v>
      </c>
      <c r="W28" s="184">
        <f t="shared" si="15"/>
        <v>1.0799999999999794</v>
      </c>
      <c r="X28" s="184">
        <v>1</v>
      </c>
      <c r="Y28" s="184">
        <f t="shared" si="16"/>
        <v>34.5</v>
      </c>
      <c r="Z28" s="184">
        <f t="shared" si="17"/>
        <v>1.5</v>
      </c>
      <c r="AA28" s="184">
        <f t="shared" si="18"/>
        <v>2.25</v>
      </c>
      <c r="AB28" s="184">
        <f t="shared" si="19"/>
        <v>2.25</v>
      </c>
      <c r="AC28" s="184">
        <v>0</v>
      </c>
      <c r="AD28" s="184">
        <f t="shared" si="20"/>
        <v>0</v>
      </c>
      <c r="AE28" s="184">
        <f t="shared" si="21"/>
        <v>3.526315789473685</v>
      </c>
      <c r="AF28" s="184">
        <f t="shared" si="22"/>
        <v>12.434903047091417</v>
      </c>
      <c r="AG28" s="184">
        <f t="shared" si="23"/>
        <v>0</v>
      </c>
      <c r="AH28" s="184">
        <v>0</v>
      </c>
      <c r="AI28" s="184">
        <f t="shared" si="24"/>
        <v>0</v>
      </c>
      <c r="AJ28" s="184">
        <f t="shared" si="25"/>
        <v>3.5</v>
      </c>
      <c r="AK28" s="184">
        <f t="shared" si="26"/>
        <v>12.25</v>
      </c>
      <c r="AL28" s="184">
        <f t="shared" si="27"/>
        <v>0</v>
      </c>
      <c r="AM28" s="184">
        <v>0</v>
      </c>
      <c r="AN28" s="184">
        <f t="shared" si="28"/>
        <v>0</v>
      </c>
      <c r="AO28" s="184">
        <f t="shared" si="29"/>
        <v>5.466666666666665</v>
      </c>
      <c r="AP28" s="184">
        <f t="shared" si="30"/>
        <v>29.884444444444426</v>
      </c>
      <c r="AQ28" s="184">
        <f t="shared" si="31"/>
        <v>0</v>
      </c>
      <c r="AR28" s="184">
        <v>0</v>
      </c>
      <c r="AS28" s="184">
        <f t="shared" si="32"/>
        <v>0</v>
      </c>
      <c r="AT28" s="184">
        <f t="shared" si="33"/>
        <v>5.666666666666668</v>
      </c>
      <c r="AU28" s="184">
        <f t="shared" si="34"/>
        <v>32.11111111111112</v>
      </c>
      <c r="AV28" s="184">
        <f t="shared" si="35"/>
        <v>0</v>
      </c>
      <c r="AW28" s="184">
        <v>0</v>
      </c>
      <c r="AX28" s="184">
        <f t="shared" si="36"/>
        <v>0</v>
      </c>
      <c r="AY28" s="184">
        <f t="shared" si="37"/>
        <v>7.100000000000001</v>
      </c>
      <c r="AZ28" s="184">
        <f t="shared" si="38"/>
        <v>50.41000000000002</v>
      </c>
      <c r="BA28" s="184">
        <f t="shared" si="39"/>
        <v>0</v>
      </c>
      <c r="BB28" s="184"/>
      <c r="BC28" s="184">
        <f t="shared" si="40"/>
        <v>0</v>
      </c>
      <c r="BD28" s="184">
        <f t="shared" si="41"/>
        <v>7.300000000000001</v>
      </c>
      <c r="BE28" s="184">
        <f t="shared" si="42"/>
        <v>53.29000000000001</v>
      </c>
      <c r="BF28" s="184">
        <f t="shared" si="43"/>
        <v>0</v>
      </c>
      <c r="BG28" s="184"/>
      <c r="BH28" s="184">
        <f t="shared" si="44"/>
        <v>0</v>
      </c>
      <c r="BI28" s="184">
        <f t="shared" si="45"/>
        <v>8.3</v>
      </c>
      <c r="BJ28" s="184">
        <f t="shared" si="46"/>
        <v>68.89000000000001</v>
      </c>
      <c r="BK28" s="184">
        <f t="shared" si="47"/>
        <v>0</v>
      </c>
      <c r="BL28" s="184"/>
      <c r="BM28" s="184">
        <f t="shared" si="48"/>
        <v>0</v>
      </c>
      <c r="BN28" s="184">
        <f t="shared" si="49"/>
        <v>9.399999999999999</v>
      </c>
      <c r="BO28" s="184">
        <f t="shared" si="50"/>
        <v>88.35999999999997</v>
      </c>
      <c r="BP28" s="184">
        <f t="shared" si="51"/>
        <v>0</v>
      </c>
      <c r="BQ28" s="184"/>
      <c r="BR28" s="184">
        <f t="shared" si="52"/>
        <v>0</v>
      </c>
      <c r="BS28" s="184">
        <f t="shared" si="53"/>
        <v>10.033333333333335</v>
      </c>
      <c r="BT28" s="184">
        <f t="shared" si="54"/>
        <v>100.66777777777781</v>
      </c>
      <c r="BU28" s="184">
        <f t="shared" si="55"/>
        <v>0</v>
      </c>
      <c r="BV28" s="184"/>
      <c r="BW28" s="184">
        <f t="shared" si="56"/>
        <v>0</v>
      </c>
      <c r="BX28" s="184">
        <f t="shared" si="57"/>
        <v>11.233333333333334</v>
      </c>
      <c r="BY28" s="184">
        <f t="shared" si="58"/>
        <v>126.1877777777778</v>
      </c>
      <c r="BZ28" s="184">
        <f t="shared" si="59"/>
        <v>0</v>
      </c>
      <c r="CA28" s="184"/>
      <c r="CB28" s="184">
        <f t="shared" si="60"/>
        <v>0</v>
      </c>
      <c r="CC28" s="184">
        <f t="shared" si="61"/>
        <v>12.366666666666667</v>
      </c>
      <c r="CD28" s="184">
        <f t="shared" si="62"/>
        <v>152.93444444444447</v>
      </c>
      <c r="CE28" s="184">
        <f t="shared" si="63"/>
        <v>0</v>
      </c>
      <c r="CF28" s="184"/>
      <c r="CG28" s="184">
        <f t="shared" si="64"/>
        <v>0</v>
      </c>
      <c r="CH28" s="184">
        <f t="shared" si="65"/>
        <v>13.366666666666667</v>
      </c>
      <c r="CI28" s="184">
        <f t="shared" si="66"/>
        <v>178.6677777777778</v>
      </c>
      <c r="CJ28" s="184">
        <f t="shared" si="67"/>
        <v>0</v>
      </c>
      <c r="CK28" s="184"/>
      <c r="CL28" s="184">
        <f t="shared" si="68"/>
        <v>0</v>
      </c>
      <c r="CM28" s="184">
        <f t="shared" si="69"/>
        <v>14.233333333333334</v>
      </c>
      <c r="CN28" s="184">
        <f t="shared" si="70"/>
        <v>202.5877777777778</v>
      </c>
      <c r="CO28" s="184">
        <f t="shared" si="71"/>
        <v>0</v>
      </c>
      <c r="CP28" s="184"/>
      <c r="CQ28" s="184">
        <f t="shared" si="72"/>
        <v>0</v>
      </c>
      <c r="CR28" s="184">
        <f t="shared" si="73"/>
        <v>15.133333333333333</v>
      </c>
      <c r="CS28" s="184">
        <f t="shared" si="74"/>
        <v>229.01777777777775</v>
      </c>
      <c r="CT28" s="184">
        <f t="shared" si="75"/>
        <v>0</v>
      </c>
      <c r="CU28" s="184"/>
      <c r="CV28" s="184">
        <f t="shared" si="76"/>
        <v>0</v>
      </c>
      <c r="CW28" s="184">
        <f t="shared" si="77"/>
        <v>16.1</v>
      </c>
      <c r="CX28" s="184">
        <f t="shared" si="78"/>
        <v>259.21000000000004</v>
      </c>
      <c r="CY28" s="184">
        <f t="shared" si="79"/>
        <v>0</v>
      </c>
      <c r="CZ28" s="185"/>
      <c r="DA28" s="184">
        <f t="shared" si="80"/>
        <v>0</v>
      </c>
      <c r="DB28" s="184">
        <f t="shared" si="81"/>
        <v>17.633333333333333</v>
      </c>
      <c r="DC28" s="184">
        <f t="shared" si="82"/>
        <v>310.9344444444444</v>
      </c>
      <c r="DD28" s="185">
        <f t="shared" si="83"/>
        <v>0</v>
      </c>
    </row>
    <row r="29" spans="1:108" ht="12.75">
      <c r="A29" s="181">
        <f t="shared" si="84"/>
        <v>35</v>
      </c>
      <c r="B29" s="182" t="s">
        <v>1</v>
      </c>
      <c r="C29" s="183">
        <f t="shared" si="85"/>
        <v>35.9</v>
      </c>
      <c r="D29" s="184">
        <v>0</v>
      </c>
      <c r="E29" s="184">
        <f t="shared" si="0"/>
        <v>0</v>
      </c>
      <c r="F29" s="184">
        <f t="shared" si="1"/>
        <v>-5.142857142857146</v>
      </c>
      <c r="G29" s="184">
        <f t="shared" si="2"/>
        <v>26.448979591836768</v>
      </c>
      <c r="H29" s="184">
        <f t="shared" si="3"/>
        <v>0</v>
      </c>
      <c r="I29" s="184">
        <v>4</v>
      </c>
      <c r="J29" s="184">
        <f t="shared" si="4"/>
        <v>142</v>
      </c>
      <c r="K29" s="184">
        <f t="shared" si="5"/>
        <v>-1.7999999999999972</v>
      </c>
      <c r="L29" s="184">
        <f t="shared" si="6"/>
        <v>3.2399999999999896</v>
      </c>
      <c r="M29" s="184">
        <f t="shared" si="7"/>
        <v>12.959999999999958</v>
      </c>
      <c r="N29" s="184">
        <v>3</v>
      </c>
      <c r="O29" s="184">
        <f t="shared" si="8"/>
        <v>106.5</v>
      </c>
      <c r="P29" s="184">
        <f t="shared" si="9"/>
        <v>-0.3999999999999986</v>
      </c>
      <c r="Q29" s="184">
        <f t="shared" si="10"/>
        <v>0.15999999999999887</v>
      </c>
      <c r="R29" s="184">
        <f t="shared" si="11"/>
        <v>0.4799999999999966</v>
      </c>
      <c r="S29" s="184">
        <v>1</v>
      </c>
      <c r="T29" s="184">
        <f t="shared" si="12"/>
        <v>35.5</v>
      </c>
      <c r="U29" s="184">
        <f t="shared" si="13"/>
        <v>1.2999999999999972</v>
      </c>
      <c r="V29" s="184">
        <f t="shared" si="14"/>
        <v>1.6899999999999926</v>
      </c>
      <c r="W29" s="184">
        <f t="shared" si="15"/>
        <v>1.6899999999999926</v>
      </c>
      <c r="X29" s="184">
        <v>0</v>
      </c>
      <c r="Y29" s="184">
        <f t="shared" si="16"/>
        <v>0</v>
      </c>
      <c r="Z29" s="184">
        <f t="shared" si="17"/>
        <v>2.5</v>
      </c>
      <c r="AA29" s="184">
        <f t="shared" si="18"/>
        <v>6.25</v>
      </c>
      <c r="AB29" s="184">
        <f t="shared" si="19"/>
        <v>0</v>
      </c>
      <c r="AC29" s="184">
        <v>0</v>
      </c>
      <c r="AD29" s="184">
        <f t="shared" si="20"/>
        <v>0</v>
      </c>
      <c r="AE29" s="184">
        <f t="shared" si="21"/>
        <v>4.526315789473685</v>
      </c>
      <c r="AF29" s="184">
        <f t="shared" si="22"/>
        <v>20.487534626038787</v>
      </c>
      <c r="AG29" s="184">
        <f t="shared" si="23"/>
        <v>0</v>
      </c>
      <c r="AH29" s="184">
        <v>0</v>
      </c>
      <c r="AI29" s="184">
        <f t="shared" si="24"/>
        <v>0</v>
      </c>
      <c r="AJ29" s="184">
        <f t="shared" si="25"/>
        <v>4.5</v>
      </c>
      <c r="AK29" s="184">
        <f t="shared" si="26"/>
        <v>20.25</v>
      </c>
      <c r="AL29" s="184">
        <f t="shared" si="27"/>
        <v>0</v>
      </c>
      <c r="AM29" s="184">
        <v>0</v>
      </c>
      <c r="AN29" s="184">
        <f t="shared" si="28"/>
        <v>0</v>
      </c>
      <c r="AO29" s="184">
        <f t="shared" si="29"/>
        <v>6.466666666666665</v>
      </c>
      <c r="AP29" s="184">
        <f t="shared" si="30"/>
        <v>41.817777777777756</v>
      </c>
      <c r="AQ29" s="184">
        <f t="shared" si="31"/>
        <v>0</v>
      </c>
      <c r="AR29" s="184">
        <v>0</v>
      </c>
      <c r="AS29" s="184">
        <f t="shared" si="32"/>
        <v>0</v>
      </c>
      <c r="AT29" s="184">
        <f t="shared" si="33"/>
        <v>6.666666666666668</v>
      </c>
      <c r="AU29" s="184">
        <f t="shared" si="34"/>
        <v>44.44444444444446</v>
      </c>
      <c r="AV29" s="184">
        <f t="shared" si="35"/>
        <v>0</v>
      </c>
      <c r="AW29" s="184">
        <v>0</v>
      </c>
      <c r="AX29" s="184">
        <f t="shared" si="36"/>
        <v>0</v>
      </c>
      <c r="AY29" s="184">
        <f t="shared" si="37"/>
        <v>8.100000000000001</v>
      </c>
      <c r="AZ29" s="184">
        <f t="shared" si="38"/>
        <v>65.61000000000003</v>
      </c>
      <c r="BA29" s="184">
        <f t="shared" si="39"/>
        <v>0</v>
      </c>
      <c r="BB29" s="184"/>
      <c r="BC29" s="184">
        <f t="shared" si="40"/>
        <v>0</v>
      </c>
      <c r="BD29" s="184">
        <f t="shared" si="41"/>
        <v>8.3</v>
      </c>
      <c r="BE29" s="184">
        <f t="shared" si="42"/>
        <v>68.89000000000001</v>
      </c>
      <c r="BF29" s="184">
        <f t="shared" si="43"/>
        <v>0</v>
      </c>
      <c r="BG29" s="184"/>
      <c r="BH29" s="184">
        <f t="shared" si="44"/>
        <v>0</v>
      </c>
      <c r="BI29" s="184">
        <f t="shared" si="45"/>
        <v>9.3</v>
      </c>
      <c r="BJ29" s="184">
        <f t="shared" si="46"/>
        <v>86.49000000000001</v>
      </c>
      <c r="BK29" s="184">
        <f t="shared" si="47"/>
        <v>0</v>
      </c>
      <c r="BL29" s="184"/>
      <c r="BM29" s="184">
        <f t="shared" si="48"/>
        <v>0</v>
      </c>
      <c r="BN29" s="184">
        <f t="shared" si="49"/>
        <v>10.399999999999999</v>
      </c>
      <c r="BO29" s="184">
        <f t="shared" si="50"/>
        <v>108.15999999999997</v>
      </c>
      <c r="BP29" s="184">
        <f t="shared" si="51"/>
        <v>0</v>
      </c>
      <c r="BQ29" s="184"/>
      <c r="BR29" s="184">
        <f t="shared" si="52"/>
        <v>0</v>
      </c>
      <c r="BS29" s="184">
        <f t="shared" si="53"/>
        <v>11.033333333333335</v>
      </c>
      <c r="BT29" s="184">
        <f t="shared" si="54"/>
        <v>121.73444444444448</v>
      </c>
      <c r="BU29" s="184">
        <f t="shared" si="55"/>
        <v>0</v>
      </c>
      <c r="BV29" s="184"/>
      <c r="BW29" s="184">
        <f t="shared" si="56"/>
        <v>0</v>
      </c>
      <c r="BX29" s="184">
        <f t="shared" si="57"/>
        <v>12.233333333333334</v>
      </c>
      <c r="BY29" s="184">
        <f t="shared" si="58"/>
        <v>149.65444444444447</v>
      </c>
      <c r="BZ29" s="184">
        <f t="shared" si="59"/>
        <v>0</v>
      </c>
      <c r="CA29" s="184"/>
      <c r="CB29" s="184">
        <f t="shared" si="60"/>
        <v>0</v>
      </c>
      <c r="CC29" s="184">
        <f t="shared" si="61"/>
        <v>13.366666666666667</v>
      </c>
      <c r="CD29" s="184">
        <f t="shared" si="62"/>
        <v>178.6677777777778</v>
      </c>
      <c r="CE29" s="184">
        <f t="shared" si="63"/>
        <v>0</v>
      </c>
      <c r="CF29" s="184"/>
      <c r="CG29" s="184">
        <f t="shared" si="64"/>
        <v>0</v>
      </c>
      <c r="CH29" s="184">
        <f t="shared" si="65"/>
        <v>14.366666666666667</v>
      </c>
      <c r="CI29" s="184">
        <f t="shared" si="66"/>
        <v>206.40111111111113</v>
      </c>
      <c r="CJ29" s="184">
        <f t="shared" si="67"/>
        <v>0</v>
      </c>
      <c r="CK29" s="184"/>
      <c r="CL29" s="184">
        <f t="shared" si="68"/>
        <v>0</v>
      </c>
      <c r="CM29" s="184">
        <f t="shared" si="69"/>
        <v>15.233333333333334</v>
      </c>
      <c r="CN29" s="184">
        <f t="shared" si="70"/>
        <v>232.05444444444447</v>
      </c>
      <c r="CO29" s="184">
        <f t="shared" si="71"/>
        <v>0</v>
      </c>
      <c r="CP29" s="184"/>
      <c r="CQ29" s="184">
        <f t="shared" si="72"/>
        <v>0</v>
      </c>
      <c r="CR29" s="184">
        <f t="shared" si="73"/>
        <v>16.133333333333333</v>
      </c>
      <c r="CS29" s="184">
        <f t="shared" si="74"/>
        <v>260.28444444444443</v>
      </c>
      <c r="CT29" s="184">
        <f t="shared" si="75"/>
        <v>0</v>
      </c>
      <c r="CU29" s="184"/>
      <c r="CV29" s="184">
        <f t="shared" si="76"/>
        <v>0</v>
      </c>
      <c r="CW29" s="184">
        <f t="shared" si="77"/>
        <v>17.1</v>
      </c>
      <c r="CX29" s="184">
        <f t="shared" si="78"/>
        <v>292.41</v>
      </c>
      <c r="CY29" s="184">
        <f t="shared" si="79"/>
        <v>0</v>
      </c>
      <c r="CZ29" s="185"/>
      <c r="DA29" s="184">
        <f t="shared" si="80"/>
        <v>0</v>
      </c>
      <c r="DB29" s="184">
        <f t="shared" si="81"/>
        <v>18.633333333333333</v>
      </c>
      <c r="DC29" s="184">
        <f t="shared" si="82"/>
        <v>347.2011111111111</v>
      </c>
      <c r="DD29" s="185">
        <f t="shared" si="83"/>
        <v>0</v>
      </c>
    </row>
    <row r="30" spans="1:108" ht="12.75">
      <c r="A30" s="181">
        <f t="shared" si="84"/>
        <v>36</v>
      </c>
      <c r="B30" s="182" t="s">
        <v>1</v>
      </c>
      <c r="C30" s="183">
        <f t="shared" si="85"/>
        <v>36.9</v>
      </c>
      <c r="D30" s="184">
        <v>0</v>
      </c>
      <c r="E30" s="184">
        <f t="shared" si="0"/>
        <v>0</v>
      </c>
      <c r="F30" s="184">
        <f t="shared" si="1"/>
        <v>-4.142857142857146</v>
      </c>
      <c r="G30" s="184">
        <f t="shared" si="2"/>
        <v>17.163265306122476</v>
      </c>
      <c r="H30" s="184">
        <f t="shared" si="3"/>
        <v>0</v>
      </c>
      <c r="I30" s="184">
        <v>1</v>
      </c>
      <c r="J30" s="184">
        <f t="shared" si="4"/>
        <v>36.5</v>
      </c>
      <c r="K30" s="184">
        <f t="shared" si="5"/>
        <v>-0.7999999999999972</v>
      </c>
      <c r="L30" s="184">
        <f t="shared" si="6"/>
        <v>0.6399999999999955</v>
      </c>
      <c r="M30" s="184">
        <f t="shared" si="7"/>
        <v>0.6399999999999955</v>
      </c>
      <c r="N30" s="184">
        <v>4</v>
      </c>
      <c r="O30" s="184">
        <f t="shared" si="8"/>
        <v>146</v>
      </c>
      <c r="P30" s="184">
        <f t="shared" si="9"/>
        <v>0.6000000000000014</v>
      </c>
      <c r="Q30" s="184">
        <f t="shared" si="10"/>
        <v>0.3600000000000017</v>
      </c>
      <c r="R30" s="184">
        <f t="shared" si="11"/>
        <v>1.4400000000000068</v>
      </c>
      <c r="S30" s="184">
        <v>0</v>
      </c>
      <c r="T30" s="184">
        <f t="shared" si="12"/>
        <v>0</v>
      </c>
      <c r="U30" s="184">
        <f t="shared" si="13"/>
        <v>2.299999999999997</v>
      </c>
      <c r="V30" s="184">
        <f t="shared" si="14"/>
        <v>5.289999999999987</v>
      </c>
      <c r="W30" s="184">
        <f t="shared" si="15"/>
        <v>0</v>
      </c>
      <c r="X30" s="184">
        <v>0</v>
      </c>
      <c r="Y30" s="184">
        <f t="shared" si="16"/>
        <v>0</v>
      </c>
      <c r="Z30" s="184">
        <f t="shared" si="17"/>
        <v>3.5</v>
      </c>
      <c r="AA30" s="184">
        <f t="shared" si="18"/>
        <v>12.25</v>
      </c>
      <c r="AB30" s="184">
        <f t="shared" si="19"/>
        <v>0</v>
      </c>
      <c r="AC30" s="184">
        <v>0</v>
      </c>
      <c r="AD30" s="184">
        <f t="shared" si="20"/>
        <v>0</v>
      </c>
      <c r="AE30" s="184">
        <f t="shared" si="21"/>
        <v>5.526315789473685</v>
      </c>
      <c r="AF30" s="184">
        <f t="shared" si="22"/>
        <v>30.540166204986157</v>
      </c>
      <c r="AG30" s="184">
        <f t="shared" si="23"/>
        <v>0</v>
      </c>
      <c r="AH30" s="184">
        <v>0</v>
      </c>
      <c r="AI30" s="184">
        <f t="shared" si="24"/>
        <v>0</v>
      </c>
      <c r="AJ30" s="184">
        <f t="shared" si="25"/>
        <v>5.5</v>
      </c>
      <c r="AK30" s="184">
        <f t="shared" si="26"/>
        <v>30.25</v>
      </c>
      <c r="AL30" s="184">
        <f t="shared" si="27"/>
        <v>0</v>
      </c>
      <c r="AM30" s="184">
        <v>0</v>
      </c>
      <c r="AN30" s="184">
        <f t="shared" si="28"/>
        <v>0</v>
      </c>
      <c r="AO30" s="184">
        <f t="shared" si="29"/>
        <v>7.466666666666665</v>
      </c>
      <c r="AP30" s="184">
        <f t="shared" si="30"/>
        <v>55.751111111111086</v>
      </c>
      <c r="AQ30" s="184">
        <f t="shared" si="31"/>
        <v>0</v>
      </c>
      <c r="AR30" s="184">
        <v>0</v>
      </c>
      <c r="AS30" s="184">
        <f t="shared" si="32"/>
        <v>0</v>
      </c>
      <c r="AT30" s="184">
        <f t="shared" si="33"/>
        <v>7.666666666666668</v>
      </c>
      <c r="AU30" s="184">
        <f t="shared" si="34"/>
        <v>58.77777777777779</v>
      </c>
      <c r="AV30" s="184">
        <f t="shared" si="35"/>
        <v>0</v>
      </c>
      <c r="AW30" s="184">
        <v>0</v>
      </c>
      <c r="AX30" s="184">
        <f t="shared" si="36"/>
        <v>0</v>
      </c>
      <c r="AY30" s="184">
        <f t="shared" si="37"/>
        <v>9.100000000000001</v>
      </c>
      <c r="AZ30" s="184">
        <f t="shared" si="38"/>
        <v>82.81000000000003</v>
      </c>
      <c r="BA30" s="184">
        <f t="shared" si="39"/>
        <v>0</v>
      </c>
      <c r="BB30" s="184"/>
      <c r="BC30" s="184">
        <f t="shared" si="40"/>
        <v>0</v>
      </c>
      <c r="BD30" s="184">
        <f t="shared" si="41"/>
        <v>9.3</v>
      </c>
      <c r="BE30" s="184">
        <f t="shared" si="42"/>
        <v>86.49000000000001</v>
      </c>
      <c r="BF30" s="184">
        <f t="shared" si="43"/>
        <v>0</v>
      </c>
      <c r="BG30" s="184"/>
      <c r="BH30" s="184">
        <f t="shared" si="44"/>
        <v>0</v>
      </c>
      <c r="BI30" s="184">
        <f t="shared" si="45"/>
        <v>10.3</v>
      </c>
      <c r="BJ30" s="184">
        <f t="shared" si="46"/>
        <v>106.09000000000002</v>
      </c>
      <c r="BK30" s="184">
        <f t="shared" si="47"/>
        <v>0</v>
      </c>
      <c r="BL30" s="184"/>
      <c r="BM30" s="184">
        <f t="shared" si="48"/>
        <v>0</v>
      </c>
      <c r="BN30" s="184">
        <f t="shared" si="49"/>
        <v>11.399999999999999</v>
      </c>
      <c r="BO30" s="184">
        <f t="shared" si="50"/>
        <v>129.95999999999998</v>
      </c>
      <c r="BP30" s="184">
        <f t="shared" si="51"/>
        <v>0</v>
      </c>
      <c r="BQ30" s="184"/>
      <c r="BR30" s="184">
        <f t="shared" si="52"/>
        <v>0</v>
      </c>
      <c r="BS30" s="184">
        <f t="shared" si="53"/>
        <v>12.033333333333335</v>
      </c>
      <c r="BT30" s="184">
        <f t="shared" si="54"/>
        <v>144.80111111111114</v>
      </c>
      <c r="BU30" s="184">
        <f t="shared" si="55"/>
        <v>0</v>
      </c>
      <c r="BV30" s="184"/>
      <c r="BW30" s="184">
        <f t="shared" si="56"/>
        <v>0</v>
      </c>
      <c r="BX30" s="184">
        <f t="shared" si="57"/>
        <v>13.233333333333334</v>
      </c>
      <c r="BY30" s="184">
        <f t="shared" si="58"/>
        <v>175.12111111111113</v>
      </c>
      <c r="BZ30" s="184">
        <f t="shared" si="59"/>
        <v>0</v>
      </c>
      <c r="CA30" s="184"/>
      <c r="CB30" s="184">
        <f t="shared" si="60"/>
        <v>0</v>
      </c>
      <c r="CC30" s="184">
        <f t="shared" si="61"/>
        <v>14.366666666666667</v>
      </c>
      <c r="CD30" s="184">
        <f t="shared" si="62"/>
        <v>206.40111111111113</v>
      </c>
      <c r="CE30" s="184">
        <f t="shared" si="63"/>
        <v>0</v>
      </c>
      <c r="CF30" s="184"/>
      <c r="CG30" s="184">
        <f t="shared" si="64"/>
        <v>0</v>
      </c>
      <c r="CH30" s="184">
        <f t="shared" si="65"/>
        <v>15.366666666666667</v>
      </c>
      <c r="CI30" s="184">
        <f t="shared" si="66"/>
        <v>236.13444444444445</v>
      </c>
      <c r="CJ30" s="184">
        <f t="shared" si="67"/>
        <v>0</v>
      </c>
      <c r="CK30" s="184"/>
      <c r="CL30" s="184">
        <f t="shared" si="68"/>
        <v>0</v>
      </c>
      <c r="CM30" s="184">
        <f t="shared" si="69"/>
        <v>16.233333333333334</v>
      </c>
      <c r="CN30" s="184">
        <f t="shared" si="70"/>
        <v>263.52111111111117</v>
      </c>
      <c r="CO30" s="184">
        <f t="shared" si="71"/>
        <v>0</v>
      </c>
      <c r="CP30" s="184"/>
      <c r="CQ30" s="184">
        <f t="shared" si="72"/>
        <v>0</v>
      </c>
      <c r="CR30" s="184">
        <f t="shared" si="73"/>
        <v>17.133333333333333</v>
      </c>
      <c r="CS30" s="184">
        <f t="shared" si="74"/>
        <v>293.5511111111111</v>
      </c>
      <c r="CT30" s="184">
        <f t="shared" si="75"/>
        <v>0</v>
      </c>
      <c r="CU30" s="184"/>
      <c r="CV30" s="184">
        <f t="shared" si="76"/>
        <v>0</v>
      </c>
      <c r="CW30" s="184">
        <f t="shared" si="77"/>
        <v>18.1</v>
      </c>
      <c r="CX30" s="184">
        <f t="shared" si="78"/>
        <v>327.61000000000007</v>
      </c>
      <c r="CY30" s="184">
        <f t="shared" si="79"/>
        <v>0</v>
      </c>
      <c r="CZ30" s="185"/>
      <c r="DA30" s="184">
        <f t="shared" si="80"/>
        <v>0</v>
      </c>
      <c r="DB30" s="184">
        <f t="shared" si="81"/>
        <v>19.633333333333333</v>
      </c>
      <c r="DC30" s="184">
        <f t="shared" si="82"/>
        <v>385.46777777777777</v>
      </c>
      <c r="DD30" s="185">
        <f t="shared" si="83"/>
        <v>0</v>
      </c>
    </row>
    <row r="31" spans="1:108" ht="12.75">
      <c r="A31" s="181">
        <f t="shared" si="84"/>
        <v>37</v>
      </c>
      <c r="B31" s="182" t="s">
        <v>1</v>
      </c>
      <c r="C31" s="183">
        <f t="shared" si="85"/>
        <v>37.9</v>
      </c>
      <c r="D31" s="184">
        <v>1</v>
      </c>
      <c r="E31" s="184">
        <f t="shared" si="0"/>
        <v>37.5</v>
      </c>
      <c r="F31" s="184">
        <f t="shared" si="1"/>
        <v>-3.142857142857146</v>
      </c>
      <c r="G31" s="184">
        <f t="shared" si="2"/>
        <v>9.877551020408182</v>
      </c>
      <c r="H31" s="184">
        <f t="shared" si="3"/>
        <v>9.877551020408182</v>
      </c>
      <c r="I31" s="184">
        <v>2</v>
      </c>
      <c r="J31" s="184">
        <f t="shared" si="4"/>
        <v>75</v>
      </c>
      <c r="K31" s="184">
        <f t="shared" si="5"/>
        <v>0.20000000000000284</v>
      </c>
      <c r="L31" s="184">
        <f t="shared" si="6"/>
        <v>0.04000000000000114</v>
      </c>
      <c r="M31" s="184">
        <f t="shared" si="7"/>
        <v>0.08000000000000228</v>
      </c>
      <c r="N31" s="184">
        <v>1</v>
      </c>
      <c r="O31" s="184">
        <f t="shared" si="8"/>
        <v>37.5</v>
      </c>
      <c r="P31" s="184">
        <f t="shared" si="9"/>
        <v>1.6000000000000014</v>
      </c>
      <c r="Q31" s="184">
        <f t="shared" si="10"/>
        <v>2.5600000000000045</v>
      </c>
      <c r="R31" s="184">
        <f t="shared" si="11"/>
        <v>2.5600000000000045</v>
      </c>
      <c r="S31" s="184">
        <v>0</v>
      </c>
      <c r="T31" s="184">
        <f t="shared" si="12"/>
        <v>0</v>
      </c>
      <c r="U31" s="184">
        <f t="shared" si="13"/>
        <v>3.299999999999997</v>
      </c>
      <c r="V31" s="184">
        <f t="shared" si="14"/>
        <v>10.889999999999981</v>
      </c>
      <c r="W31" s="184">
        <f t="shared" si="15"/>
        <v>0</v>
      </c>
      <c r="X31" s="184">
        <v>0</v>
      </c>
      <c r="Y31" s="184">
        <f t="shared" si="16"/>
        <v>0</v>
      </c>
      <c r="Z31" s="184">
        <f t="shared" si="17"/>
        <v>4.5</v>
      </c>
      <c r="AA31" s="184">
        <f t="shared" si="18"/>
        <v>20.25</v>
      </c>
      <c r="AB31" s="184">
        <f t="shared" si="19"/>
        <v>0</v>
      </c>
      <c r="AC31" s="184">
        <v>0</v>
      </c>
      <c r="AD31" s="184">
        <f t="shared" si="20"/>
        <v>0</v>
      </c>
      <c r="AE31" s="184">
        <f t="shared" si="21"/>
        <v>6.526315789473685</v>
      </c>
      <c r="AF31" s="184">
        <f t="shared" si="22"/>
        <v>42.59279778393353</v>
      </c>
      <c r="AG31" s="184">
        <f t="shared" si="23"/>
        <v>0</v>
      </c>
      <c r="AH31" s="184">
        <v>0</v>
      </c>
      <c r="AI31" s="184">
        <f t="shared" si="24"/>
        <v>0</v>
      </c>
      <c r="AJ31" s="184">
        <f t="shared" si="25"/>
        <v>6.5</v>
      </c>
      <c r="AK31" s="184">
        <f t="shared" si="26"/>
        <v>42.25</v>
      </c>
      <c r="AL31" s="184">
        <f t="shared" si="27"/>
        <v>0</v>
      </c>
      <c r="AM31" s="184">
        <v>0</v>
      </c>
      <c r="AN31" s="184">
        <f t="shared" si="28"/>
        <v>0</v>
      </c>
      <c r="AO31" s="184">
        <f t="shared" si="29"/>
        <v>8.466666666666665</v>
      </c>
      <c r="AP31" s="184">
        <f t="shared" si="30"/>
        <v>71.68444444444441</v>
      </c>
      <c r="AQ31" s="184">
        <f t="shared" si="31"/>
        <v>0</v>
      </c>
      <c r="AR31" s="184">
        <v>0</v>
      </c>
      <c r="AS31" s="184">
        <f t="shared" si="32"/>
        <v>0</v>
      </c>
      <c r="AT31" s="184">
        <f t="shared" si="33"/>
        <v>8.666666666666668</v>
      </c>
      <c r="AU31" s="184">
        <f t="shared" si="34"/>
        <v>75.11111111111113</v>
      </c>
      <c r="AV31" s="184">
        <f t="shared" si="35"/>
        <v>0</v>
      </c>
      <c r="AW31" s="184">
        <v>0</v>
      </c>
      <c r="AX31" s="184">
        <f t="shared" si="36"/>
        <v>0</v>
      </c>
      <c r="AY31" s="184">
        <f t="shared" si="37"/>
        <v>10.100000000000001</v>
      </c>
      <c r="AZ31" s="184">
        <f t="shared" si="38"/>
        <v>102.01000000000003</v>
      </c>
      <c r="BA31" s="184">
        <f t="shared" si="39"/>
        <v>0</v>
      </c>
      <c r="BB31" s="184"/>
      <c r="BC31" s="184">
        <f t="shared" si="40"/>
        <v>0</v>
      </c>
      <c r="BD31" s="184">
        <f t="shared" si="41"/>
        <v>10.3</v>
      </c>
      <c r="BE31" s="184">
        <f t="shared" si="42"/>
        <v>106.09000000000002</v>
      </c>
      <c r="BF31" s="184">
        <f t="shared" si="43"/>
        <v>0</v>
      </c>
      <c r="BG31" s="184"/>
      <c r="BH31" s="184">
        <f t="shared" si="44"/>
        <v>0</v>
      </c>
      <c r="BI31" s="184">
        <f t="shared" si="45"/>
        <v>11.3</v>
      </c>
      <c r="BJ31" s="184">
        <f t="shared" si="46"/>
        <v>127.69000000000001</v>
      </c>
      <c r="BK31" s="184">
        <f t="shared" si="47"/>
        <v>0</v>
      </c>
      <c r="BL31" s="184"/>
      <c r="BM31" s="184">
        <f t="shared" si="48"/>
        <v>0</v>
      </c>
      <c r="BN31" s="184">
        <f t="shared" si="49"/>
        <v>12.399999999999999</v>
      </c>
      <c r="BO31" s="184">
        <f t="shared" si="50"/>
        <v>153.75999999999996</v>
      </c>
      <c r="BP31" s="184">
        <f t="shared" si="51"/>
        <v>0</v>
      </c>
      <c r="BQ31" s="184"/>
      <c r="BR31" s="184">
        <f t="shared" si="52"/>
        <v>0</v>
      </c>
      <c r="BS31" s="184">
        <f t="shared" si="53"/>
        <v>13.033333333333335</v>
      </c>
      <c r="BT31" s="184">
        <f t="shared" si="54"/>
        <v>169.86777777777783</v>
      </c>
      <c r="BU31" s="184">
        <f t="shared" si="55"/>
        <v>0</v>
      </c>
      <c r="BV31" s="184"/>
      <c r="BW31" s="184">
        <f t="shared" si="56"/>
        <v>0</v>
      </c>
      <c r="BX31" s="184">
        <f t="shared" si="57"/>
        <v>14.233333333333334</v>
      </c>
      <c r="BY31" s="184">
        <f t="shared" si="58"/>
        <v>202.5877777777778</v>
      </c>
      <c r="BZ31" s="184">
        <f t="shared" si="59"/>
        <v>0</v>
      </c>
      <c r="CA31" s="184"/>
      <c r="CB31" s="184">
        <f t="shared" si="60"/>
        <v>0</v>
      </c>
      <c r="CC31" s="184">
        <f t="shared" si="61"/>
        <v>15.366666666666667</v>
      </c>
      <c r="CD31" s="184">
        <f t="shared" si="62"/>
        <v>236.13444444444445</v>
      </c>
      <c r="CE31" s="184">
        <f t="shared" si="63"/>
        <v>0</v>
      </c>
      <c r="CF31" s="184"/>
      <c r="CG31" s="184">
        <f t="shared" si="64"/>
        <v>0</v>
      </c>
      <c r="CH31" s="184">
        <f t="shared" si="65"/>
        <v>16.366666666666667</v>
      </c>
      <c r="CI31" s="184">
        <f t="shared" si="66"/>
        <v>267.8677777777778</v>
      </c>
      <c r="CJ31" s="184">
        <f t="shared" si="67"/>
        <v>0</v>
      </c>
      <c r="CK31" s="184"/>
      <c r="CL31" s="184">
        <f t="shared" si="68"/>
        <v>0</v>
      </c>
      <c r="CM31" s="184">
        <f t="shared" si="69"/>
        <v>17.233333333333334</v>
      </c>
      <c r="CN31" s="184">
        <f t="shared" si="70"/>
        <v>296.9877777777778</v>
      </c>
      <c r="CO31" s="184">
        <f t="shared" si="71"/>
        <v>0</v>
      </c>
      <c r="CP31" s="184"/>
      <c r="CQ31" s="184">
        <f t="shared" si="72"/>
        <v>0</v>
      </c>
      <c r="CR31" s="184">
        <f t="shared" si="73"/>
        <v>18.133333333333333</v>
      </c>
      <c r="CS31" s="184">
        <f t="shared" si="74"/>
        <v>328.81777777777774</v>
      </c>
      <c r="CT31" s="184">
        <f t="shared" si="75"/>
        <v>0</v>
      </c>
      <c r="CU31" s="184"/>
      <c r="CV31" s="184">
        <f t="shared" si="76"/>
        <v>0</v>
      </c>
      <c r="CW31" s="184">
        <f t="shared" si="77"/>
        <v>19.1</v>
      </c>
      <c r="CX31" s="184">
        <f t="shared" si="78"/>
        <v>364.81000000000006</v>
      </c>
      <c r="CY31" s="184">
        <f t="shared" si="79"/>
        <v>0</v>
      </c>
      <c r="CZ31" s="185"/>
      <c r="DA31" s="184">
        <f t="shared" si="80"/>
        <v>0</v>
      </c>
      <c r="DB31" s="184">
        <f t="shared" si="81"/>
        <v>20.633333333333333</v>
      </c>
      <c r="DC31" s="184">
        <f t="shared" si="82"/>
        <v>425.7344444444444</v>
      </c>
      <c r="DD31" s="185">
        <f t="shared" si="83"/>
        <v>0</v>
      </c>
    </row>
    <row r="32" spans="1:108" ht="12.75">
      <c r="A32" s="181">
        <f t="shared" si="84"/>
        <v>38</v>
      </c>
      <c r="B32" s="182" t="s">
        <v>1</v>
      </c>
      <c r="C32" s="183">
        <f t="shared" si="85"/>
        <v>38.9</v>
      </c>
      <c r="D32" s="184">
        <v>1</v>
      </c>
      <c r="E32" s="184">
        <f t="shared" si="0"/>
        <v>38.5</v>
      </c>
      <c r="F32" s="184">
        <f t="shared" si="1"/>
        <v>-2.142857142857146</v>
      </c>
      <c r="G32" s="184">
        <f t="shared" si="2"/>
        <v>4.59183673469389</v>
      </c>
      <c r="H32" s="184">
        <f t="shared" si="3"/>
        <v>4.59183673469389</v>
      </c>
      <c r="I32" s="184">
        <v>1</v>
      </c>
      <c r="J32" s="184">
        <f t="shared" si="4"/>
        <v>38.5</v>
      </c>
      <c r="K32" s="184">
        <f t="shared" si="5"/>
        <v>1.2000000000000028</v>
      </c>
      <c r="L32" s="184">
        <f t="shared" si="6"/>
        <v>1.4400000000000068</v>
      </c>
      <c r="M32" s="184">
        <f t="shared" si="7"/>
        <v>1.4400000000000068</v>
      </c>
      <c r="N32" s="184">
        <v>0</v>
      </c>
      <c r="O32" s="184">
        <f t="shared" si="8"/>
        <v>0</v>
      </c>
      <c r="P32" s="184">
        <f t="shared" si="9"/>
        <v>2.6000000000000014</v>
      </c>
      <c r="Q32" s="184">
        <f t="shared" si="10"/>
        <v>6.760000000000008</v>
      </c>
      <c r="R32" s="184">
        <f t="shared" si="11"/>
        <v>0</v>
      </c>
      <c r="S32" s="184">
        <v>0</v>
      </c>
      <c r="T32" s="184">
        <f t="shared" si="12"/>
        <v>0</v>
      </c>
      <c r="U32" s="184">
        <f t="shared" si="13"/>
        <v>4.299999999999997</v>
      </c>
      <c r="V32" s="184">
        <f t="shared" si="14"/>
        <v>18.489999999999977</v>
      </c>
      <c r="W32" s="184">
        <f t="shared" si="15"/>
        <v>0</v>
      </c>
      <c r="X32" s="184">
        <v>0</v>
      </c>
      <c r="Y32" s="184">
        <f t="shared" si="16"/>
        <v>0</v>
      </c>
      <c r="Z32" s="184">
        <f t="shared" si="17"/>
        <v>5.5</v>
      </c>
      <c r="AA32" s="184">
        <f t="shared" si="18"/>
        <v>30.25</v>
      </c>
      <c r="AB32" s="184">
        <f t="shared" si="19"/>
        <v>0</v>
      </c>
      <c r="AC32" s="184">
        <v>0</v>
      </c>
      <c r="AD32" s="184">
        <f t="shared" si="20"/>
        <v>0</v>
      </c>
      <c r="AE32" s="184">
        <f t="shared" si="21"/>
        <v>7.526315789473685</v>
      </c>
      <c r="AF32" s="184">
        <f t="shared" si="22"/>
        <v>56.6454293628809</v>
      </c>
      <c r="AG32" s="184">
        <f t="shared" si="23"/>
        <v>0</v>
      </c>
      <c r="AH32" s="184">
        <v>0</v>
      </c>
      <c r="AI32" s="184">
        <f t="shared" si="24"/>
        <v>0</v>
      </c>
      <c r="AJ32" s="184">
        <f t="shared" si="25"/>
        <v>7.5</v>
      </c>
      <c r="AK32" s="184">
        <f t="shared" si="26"/>
        <v>56.25</v>
      </c>
      <c r="AL32" s="184">
        <f t="shared" si="27"/>
        <v>0</v>
      </c>
      <c r="AM32" s="184">
        <v>0</v>
      </c>
      <c r="AN32" s="184">
        <f t="shared" si="28"/>
        <v>0</v>
      </c>
      <c r="AO32" s="184">
        <f t="shared" si="29"/>
        <v>9.466666666666665</v>
      </c>
      <c r="AP32" s="184">
        <f t="shared" si="30"/>
        <v>89.61777777777775</v>
      </c>
      <c r="AQ32" s="184">
        <f t="shared" si="31"/>
        <v>0</v>
      </c>
      <c r="AR32" s="184">
        <v>0</v>
      </c>
      <c r="AS32" s="184">
        <f t="shared" si="32"/>
        <v>0</v>
      </c>
      <c r="AT32" s="184">
        <f t="shared" si="33"/>
        <v>9.666666666666668</v>
      </c>
      <c r="AU32" s="184">
        <f t="shared" si="34"/>
        <v>93.44444444444447</v>
      </c>
      <c r="AV32" s="184">
        <f t="shared" si="35"/>
        <v>0</v>
      </c>
      <c r="AW32" s="184">
        <v>0</v>
      </c>
      <c r="AX32" s="184">
        <f t="shared" si="36"/>
        <v>0</v>
      </c>
      <c r="AY32" s="184">
        <f t="shared" si="37"/>
        <v>11.100000000000001</v>
      </c>
      <c r="AZ32" s="184">
        <f t="shared" si="38"/>
        <v>123.21000000000004</v>
      </c>
      <c r="BA32" s="184">
        <f t="shared" si="39"/>
        <v>0</v>
      </c>
      <c r="BB32" s="184"/>
      <c r="BC32" s="184">
        <f t="shared" si="40"/>
        <v>0</v>
      </c>
      <c r="BD32" s="184">
        <f t="shared" si="41"/>
        <v>11.3</v>
      </c>
      <c r="BE32" s="184">
        <f t="shared" si="42"/>
        <v>127.69000000000001</v>
      </c>
      <c r="BF32" s="184">
        <f t="shared" si="43"/>
        <v>0</v>
      </c>
      <c r="BG32" s="184"/>
      <c r="BH32" s="184">
        <f t="shared" si="44"/>
        <v>0</v>
      </c>
      <c r="BI32" s="184">
        <f t="shared" si="45"/>
        <v>12.3</v>
      </c>
      <c r="BJ32" s="184">
        <f t="shared" si="46"/>
        <v>151.29000000000002</v>
      </c>
      <c r="BK32" s="184">
        <f t="shared" si="47"/>
        <v>0</v>
      </c>
      <c r="BL32" s="184"/>
      <c r="BM32" s="184">
        <f t="shared" si="48"/>
        <v>0</v>
      </c>
      <c r="BN32" s="184">
        <f t="shared" si="49"/>
        <v>13.399999999999999</v>
      </c>
      <c r="BO32" s="184">
        <f t="shared" si="50"/>
        <v>179.55999999999997</v>
      </c>
      <c r="BP32" s="184">
        <f t="shared" si="51"/>
        <v>0</v>
      </c>
      <c r="BQ32" s="184"/>
      <c r="BR32" s="184">
        <f t="shared" si="52"/>
        <v>0</v>
      </c>
      <c r="BS32" s="184">
        <f t="shared" si="53"/>
        <v>14.033333333333335</v>
      </c>
      <c r="BT32" s="184">
        <f t="shared" si="54"/>
        <v>196.9344444444445</v>
      </c>
      <c r="BU32" s="184">
        <f t="shared" si="55"/>
        <v>0</v>
      </c>
      <c r="BV32" s="184"/>
      <c r="BW32" s="184">
        <f t="shared" si="56"/>
        <v>0</v>
      </c>
      <c r="BX32" s="184">
        <f t="shared" si="57"/>
        <v>15.233333333333334</v>
      </c>
      <c r="BY32" s="184">
        <f t="shared" si="58"/>
        <v>232.05444444444447</v>
      </c>
      <c r="BZ32" s="184">
        <f t="shared" si="59"/>
        <v>0</v>
      </c>
      <c r="CA32" s="184"/>
      <c r="CB32" s="184">
        <f t="shared" si="60"/>
        <v>0</v>
      </c>
      <c r="CC32" s="184">
        <f t="shared" si="61"/>
        <v>16.366666666666667</v>
      </c>
      <c r="CD32" s="184">
        <f t="shared" si="62"/>
        <v>267.8677777777778</v>
      </c>
      <c r="CE32" s="184">
        <f t="shared" si="63"/>
        <v>0</v>
      </c>
      <c r="CF32" s="184"/>
      <c r="CG32" s="184">
        <f t="shared" si="64"/>
        <v>0</v>
      </c>
      <c r="CH32" s="184">
        <f t="shared" si="65"/>
        <v>17.366666666666667</v>
      </c>
      <c r="CI32" s="184">
        <f t="shared" si="66"/>
        <v>301.60111111111115</v>
      </c>
      <c r="CJ32" s="184">
        <f t="shared" si="67"/>
        <v>0</v>
      </c>
      <c r="CK32" s="184"/>
      <c r="CL32" s="184">
        <f t="shared" si="68"/>
        <v>0</v>
      </c>
      <c r="CM32" s="184">
        <f t="shared" si="69"/>
        <v>18.233333333333334</v>
      </c>
      <c r="CN32" s="184">
        <f t="shared" si="70"/>
        <v>332.4544444444445</v>
      </c>
      <c r="CO32" s="184">
        <f t="shared" si="71"/>
        <v>0</v>
      </c>
      <c r="CP32" s="184"/>
      <c r="CQ32" s="184">
        <f t="shared" si="72"/>
        <v>0</v>
      </c>
      <c r="CR32" s="184">
        <f t="shared" si="73"/>
        <v>19.133333333333333</v>
      </c>
      <c r="CS32" s="184">
        <f t="shared" si="74"/>
        <v>366.08444444444444</v>
      </c>
      <c r="CT32" s="184">
        <f t="shared" si="75"/>
        <v>0</v>
      </c>
      <c r="CU32" s="184"/>
      <c r="CV32" s="184">
        <f t="shared" si="76"/>
        <v>0</v>
      </c>
      <c r="CW32" s="184">
        <f t="shared" si="77"/>
        <v>20.1</v>
      </c>
      <c r="CX32" s="184">
        <f t="shared" si="78"/>
        <v>404.01000000000005</v>
      </c>
      <c r="CY32" s="184">
        <f t="shared" si="79"/>
        <v>0</v>
      </c>
      <c r="CZ32" s="185"/>
      <c r="DA32" s="184">
        <f t="shared" si="80"/>
        <v>0</v>
      </c>
      <c r="DB32" s="184">
        <f t="shared" si="81"/>
        <v>21.633333333333333</v>
      </c>
      <c r="DC32" s="184">
        <f t="shared" si="82"/>
        <v>468.0011111111111</v>
      </c>
      <c r="DD32" s="185">
        <f t="shared" si="83"/>
        <v>0</v>
      </c>
    </row>
    <row r="33" spans="1:108" ht="12.75">
      <c r="A33" s="181">
        <f t="shared" si="84"/>
        <v>39</v>
      </c>
      <c r="B33" s="182" t="s">
        <v>1</v>
      </c>
      <c r="C33" s="183">
        <f t="shared" si="85"/>
        <v>39.9</v>
      </c>
      <c r="D33" s="184">
        <v>2</v>
      </c>
      <c r="E33" s="184">
        <f t="shared" si="0"/>
        <v>79</v>
      </c>
      <c r="F33" s="184">
        <f t="shared" si="1"/>
        <v>-1.142857142857146</v>
      </c>
      <c r="G33" s="184">
        <f t="shared" si="2"/>
        <v>1.3061224489795988</v>
      </c>
      <c r="H33" s="184">
        <f t="shared" si="3"/>
        <v>2.6122448979591977</v>
      </c>
      <c r="I33" s="184">
        <v>0</v>
      </c>
      <c r="J33" s="184">
        <f t="shared" si="4"/>
        <v>0</v>
      </c>
      <c r="K33" s="184">
        <f t="shared" si="5"/>
        <v>2.200000000000003</v>
      </c>
      <c r="L33" s="184">
        <f t="shared" si="6"/>
        <v>4.840000000000012</v>
      </c>
      <c r="M33" s="184">
        <f t="shared" si="7"/>
        <v>0</v>
      </c>
      <c r="N33" s="184">
        <v>0</v>
      </c>
      <c r="O33" s="184">
        <f t="shared" si="8"/>
        <v>0</v>
      </c>
      <c r="P33" s="184">
        <f t="shared" si="9"/>
        <v>3.6000000000000014</v>
      </c>
      <c r="Q33" s="184">
        <f t="shared" si="10"/>
        <v>12.96000000000001</v>
      </c>
      <c r="R33" s="184">
        <f t="shared" si="11"/>
        <v>0</v>
      </c>
      <c r="S33" s="184">
        <v>0</v>
      </c>
      <c r="T33" s="184">
        <f t="shared" si="12"/>
        <v>0</v>
      </c>
      <c r="U33" s="184">
        <f t="shared" si="13"/>
        <v>5.299999999999997</v>
      </c>
      <c r="V33" s="184">
        <f t="shared" si="14"/>
        <v>28.08999999999997</v>
      </c>
      <c r="W33" s="184">
        <f t="shared" si="15"/>
        <v>0</v>
      </c>
      <c r="X33" s="184">
        <v>0</v>
      </c>
      <c r="Y33" s="184">
        <f t="shared" si="16"/>
        <v>0</v>
      </c>
      <c r="Z33" s="184">
        <f t="shared" si="17"/>
        <v>6.5</v>
      </c>
      <c r="AA33" s="184">
        <f t="shared" si="18"/>
        <v>42.25</v>
      </c>
      <c r="AB33" s="184">
        <f t="shared" si="19"/>
        <v>0</v>
      </c>
      <c r="AC33" s="184">
        <v>0</v>
      </c>
      <c r="AD33" s="184">
        <f t="shared" si="20"/>
        <v>0</v>
      </c>
      <c r="AE33" s="184">
        <f t="shared" si="21"/>
        <v>8.526315789473685</v>
      </c>
      <c r="AF33" s="184">
        <f t="shared" si="22"/>
        <v>72.69806094182827</v>
      </c>
      <c r="AG33" s="184">
        <f t="shared" si="23"/>
        <v>0</v>
      </c>
      <c r="AH33" s="184">
        <v>0</v>
      </c>
      <c r="AI33" s="184">
        <f t="shared" si="24"/>
        <v>0</v>
      </c>
      <c r="AJ33" s="184">
        <f t="shared" si="25"/>
        <v>8.5</v>
      </c>
      <c r="AK33" s="184">
        <f t="shared" si="26"/>
        <v>72.25</v>
      </c>
      <c r="AL33" s="184">
        <f t="shared" si="27"/>
        <v>0</v>
      </c>
      <c r="AM33" s="184">
        <v>0</v>
      </c>
      <c r="AN33" s="184">
        <f t="shared" si="28"/>
        <v>0</v>
      </c>
      <c r="AO33" s="184">
        <f t="shared" si="29"/>
        <v>10.466666666666665</v>
      </c>
      <c r="AP33" s="184">
        <f t="shared" si="30"/>
        <v>109.55111111111107</v>
      </c>
      <c r="AQ33" s="184">
        <f t="shared" si="31"/>
        <v>0</v>
      </c>
      <c r="AR33" s="184">
        <v>0</v>
      </c>
      <c r="AS33" s="184">
        <f t="shared" si="32"/>
        <v>0</v>
      </c>
      <c r="AT33" s="184">
        <f t="shared" si="33"/>
        <v>10.666666666666668</v>
      </c>
      <c r="AU33" s="184">
        <f t="shared" si="34"/>
        <v>113.7777777777778</v>
      </c>
      <c r="AV33" s="184">
        <f t="shared" si="35"/>
        <v>0</v>
      </c>
      <c r="AW33" s="184">
        <v>0</v>
      </c>
      <c r="AX33" s="184">
        <f t="shared" si="36"/>
        <v>0</v>
      </c>
      <c r="AY33" s="184">
        <f t="shared" si="37"/>
        <v>12.100000000000001</v>
      </c>
      <c r="AZ33" s="184">
        <f t="shared" si="38"/>
        <v>146.41000000000003</v>
      </c>
      <c r="BA33" s="184">
        <f t="shared" si="39"/>
        <v>0</v>
      </c>
      <c r="BB33" s="184"/>
      <c r="BC33" s="184">
        <f t="shared" si="40"/>
        <v>0</v>
      </c>
      <c r="BD33" s="184">
        <f t="shared" si="41"/>
        <v>12.3</v>
      </c>
      <c r="BE33" s="184">
        <f t="shared" si="42"/>
        <v>151.29000000000002</v>
      </c>
      <c r="BF33" s="184">
        <f t="shared" si="43"/>
        <v>0</v>
      </c>
      <c r="BG33" s="184"/>
      <c r="BH33" s="184">
        <f t="shared" si="44"/>
        <v>0</v>
      </c>
      <c r="BI33" s="184">
        <f t="shared" si="45"/>
        <v>13.3</v>
      </c>
      <c r="BJ33" s="184">
        <f t="shared" si="46"/>
        <v>176.89000000000001</v>
      </c>
      <c r="BK33" s="184">
        <f t="shared" si="47"/>
        <v>0</v>
      </c>
      <c r="BL33" s="184"/>
      <c r="BM33" s="184">
        <f t="shared" si="48"/>
        <v>0</v>
      </c>
      <c r="BN33" s="184">
        <f t="shared" si="49"/>
        <v>14.399999999999999</v>
      </c>
      <c r="BO33" s="184">
        <f t="shared" si="50"/>
        <v>207.35999999999996</v>
      </c>
      <c r="BP33" s="184">
        <f t="shared" si="51"/>
        <v>0</v>
      </c>
      <c r="BQ33" s="184"/>
      <c r="BR33" s="184">
        <f t="shared" si="52"/>
        <v>0</v>
      </c>
      <c r="BS33" s="184">
        <f t="shared" si="53"/>
        <v>15.033333333333335</v>
      </c>
      <c r="BT33" s="184">
        <f t="shared" si="54"/>
        <v>226.00111111111116</v>
      </c>
      <c r="BU33" s="184">
        <f t="shared" si="55"/>
        <v>0</v>
      </c>
      <c r="BV33" s="184"/>
      <c r="BW33" s="184">
        <f t="shared" si="56"/>
        <v>0</v>
      </c>
      <c r="BX33" s="184">
        <f t="shared" si="57"/>
        <v>16.233333333333334</v>
      </c>
      <c r="BY33" s="184">
        <f t="shared" si="58"/>
        <v>263.52111111111117</v>
      </c>
      <c r="BZ33" s="184">
        <f t="shared" si="59"/>
        <v>0</v>
      </c>
      <c r="CA33" s="184"/>
      <c r="CB33" s="184">
        <f t="shared" si="60"/>
        <v>0</v>
      </c>
      <c r="CC33" s="184">
        <f t="shared" si="61"/>
        <v>17.366666666666667</v>
      </c>
      <c r="CD33" s="184">
        <f t="shared" si="62"/>
        <v>301.60111111111115</v>
      </c>
      <c r="CE33" s="184">
        <f t="shared" si="63"/>
        <v>0</v>
      </c>
      <c r="CF33" s="184"/>
      <c r="CG33" s="184">
        <f t="shared" si="64"/>
        <v>0</v>
      </c>
      <c r="CH33" s="184">
        <f t="shared" si="65"/>
        <v>18.366666666666667</v>
      </c>
      <c r="CI33" s="184">
        <f t="shared" si="66"/>
        <v>337.33444444444444</v>
      </c>
      <c r="CJ33" s="184">
        <f t="shared" si="67"/>
        <v>0</v>
      </c>
      <c r="CK33" s="184"/>
      <c r="CL33" s="184">
        <f t="shared" si="68"/>
        <v>0</v>
      </c>
      <c r="CM33" s="184">
        <f t="shared" si="69"/>
        <v>19.233333333333334</v>
      </c>
      <c r="CN33" s="184">
        <f t="shared" si="70"/>
        <v>369.92111111111114</v>
      </c>
      <c r="CO33" s="184">
        <f t="shared" si="71"/>
        <v>0</v>
      </c>
      <c r="CP33" s="184"/>
      <c r="CQ33" s="184">
        <f t="shared" si="72"/>
        <v>0</v>
      </c>
      <c r="CR33" s="184">
        <f t="shared" si="73"/>
        <v>20.133333333333333</v>
      </c>
      <c r="CS33" s="184">
        <f t="shared" si="74"/>
        <v>405.3511111111111</v>
      </c>
      <c r="CT33" s="184">
        <f t="shared" si="75"/>
        <v>0</v>
      </c>
      <c r="CU33" s="184"/>
      <c r="CV33" s="184">
        <f t="shared" si="76"/>
        <v>0</v>
      </c>
      <c r="CW33" s="184">
        <f t="shared" si="77"/>
        <v>21.1</v>
      </c>
      <c r="CX33" s="184">
        <f t="shared" si="78"/>
        <v>445.21000000000004</v>
      </c>
      <c r="CY33" s="184">
        <f t="shared" si="79"/>
        <v>0</v>
      </c>
      <c r="CZ33" s="185"/>
      <c r="DA33" s="184">
        <f t="shared" si="80"/>
        <v>0</v>
      </c>
      <c r="DB33" s="184">
        <f t="shared" si="81"/>
        <v>22.633333333333333</v>
      </c>
      <c r="DC33" s="184">
        <f t="shared" si="82"/>
        <v>512.2677777777777</v>
      </c>
      <c r="DD33" s="185">
        <f t="shared" si="83"/>
        <v>0</v>
      </c>
    </row>
    <row r="34" spans="1:108" ht="12.75">
      <c r="A34" s="181">
        <f t="shared" si="84"/>
        <v>40</v>
      </c>
      <c r="B34" s="182" t="s">
        <v>1</v>
      </c>
      <c r="C34" s="183">
        <f t="shared" si="85"/>
        <v>40.9</v>
      </c>
      <c r="D34" s="184">
        <v>0</v>
      </c>
      <c r="E34" s="184">
        <f t="shared" si="0"/>
        <v>0</v>
      </c>
      <c r="F34" s="184">
        <f t="shared" si="1"/>
        <v>-0.1428571428571459</v>
      </c>
      <c r="G34" s="184">
        <f t="shared" si="2"/>
        <v>0.02040816326530699</v>
      </c>
      <c r="H34" s="184">
        <f t="shared" si="3"/>
        <v>0</v>
      </c>
      <c r="I34" s="184">
        <v>2</v>
      </c>
      <c r="J34" s="184">
        <f t="shared" si="4"/>
        <v>81</v>
      </c>
      <c r="K34" s="184">
        <f t="shared" si="5"/>
        <v>3.200000000000003</v>
      </c>
      <c r="L34" s="184">
        <f t="shared" si="6"/>
        <v>10.240000000000018</v>
      </c>
      <c r="M34" s="184">
        <f t="shared" si="7"/>
        <v>20.480000000000036</v>
      </c>
      <c r="N34" s="184">
        <v>0</v>
      </c>
      <c r="O34" s="184">
        <f t="shared" si="8"/>
        <v>0</v>
      </c>
      <c r="P34" s="184">
        <f t="shared" si="9"/>
        <v>4.600000000000001</v>
      </c>
      <c r="Q34" s="184">
        <f t="shared" si="10"/>
        <v>21.160000000000014</v>
      </c>
      <c r="R34" s="184">
        <f t="shared" si="11"/>
        <v>0</v>
      </c>
      <c r="S34" s="184">
        <v>0</v>
      </c>
      <c r="T34" s="184">
        <f t="shared" si="12"/>
        <v>0</v>
      </c>
      <c r="U34" s="184">
        <f t="shared" si="13"/>
        <v>6.299999999999997</v>
      </c>
      <c r="V34" s="184">
        <f t="shared" si="14"/>
        <v>39.68999999999996</v>
      </c>
      <c r="W34" s="184">
        <f t="shared" si="15"/>
        <v>0</v>
      </c>
      <c r="X34" s="184">
        <v>0</v>
      </c>
      <c r="Y34" s="184">
        <f t="shared" si="16"/>
        <v>0</v>
      </c>
      <c r="Z34" s="184">
        <f t="shared" si="17"/>
        <v>7.5</v>
      </c>
      <c r="AA34" s="184">
        <f t="shared" si="18"/>
        <v>56.25</v>
      </c>
      <c r="AB34" s="184">
        <f t="shared" si="19"/>
        <v>0</v>
      </c>
      <c r="AC34" s="184">
        <v>0</v>
      </c>
      <c r="AD34" s="184">
        <f t="shared" si="20"/>
        <v>0</v>
      </c>
      <c r="AE34" s="184">
        <f t="shared" si="21"/>
        <v>9.526315789473685</v>
      </c>
      <c r="AF34" s="184">
        <f t="shared" si="22"/>
        <v>90.75069252077564</v>
      </c>
      <c r="AG34" s="184">
        <f t="shared" si="23"/>
        <v>0</v>
      </c>
      <c r="AH34" s="184">
        <v>0</v>
      </c>
      <c r="AI34" s="184">
        <f t="shared" si="24"/>
        <v>0</v>
      </c>
      <c r="AJ34" s="184">
        <f t="shared" si="25"/>
        <v>9.5</v>
      </c>
      <c r="AK34" s="184">
        <f t="shared" si="26"/>
        <v>90.25</v>
      </c>
      <c r="AL34" s="184">
        <f t="shared" si="27"/>
        <v>0</v>
      </c>
      <c r="AM34" s="184">
        <v>0</v>
      </c>
      <c r="AN34" s="184">
        <f t="shared" si="28"/>
        <v>0</v>
      </c>
      <c r="AO34" s="184">
        <f t="shared" si="29"/>
        <v>11.466666666666665</v>
      </c>
      <c r="AP34" s="184">
        <f t="shared" si="30"/>
        <v>131.4844444444444</v>
      </c>
      <c r="AQ34" s="184">
        <f t="shared" si="31"/>
        <v>0</v>
      </c>
      <c r="AR34" s="184">
        <v>0</v>
      </c>
      <c r="AS34" s="184">
        <f t="shared" si="32"/>
        <v>0</v>
      </c>
      <c r="AT34" s="184">
        <f t="shared" si="33"/>
        <v>11.666666666666668</v>
      </c>
      <c r="AU34" s="184">
        <f t="shared" si="34"/>
        <v>136.11111111111114</v>
      </c>
      <c r="AV34" s="184">
        <f t="shared" si="35"/>
        <v>0</v>
      </c>
      <c r="AW34" s="184">
        <v>0</v>
      </c>
      <c r="AX34" s="184">
        <f t="shared" si="36"/>
        <v>0</v>
      </c>
      <c r="AY34" s="184">
        <f t="shared" si="37"/>
        <v>13.100000000000001</v>
      </c>
      <c r="AZ34" s="184">
        <f t="shared" si="38"/>
        <v>171.61000000000004</v>
      </c>
      <c r="BA34" s="184">
        <f t="shared" si="39"/>
        <v>0</v>
      </c>
      <c r="BB34" s="184"/>
      <c r="BC34" s="184">
        <f t="shared" si="40"/>
        <v>0</v>
      </c>
      <c r="BD34" s="184">
        <f t="shared" si="41"/>
        <v>13.3</v>
      </c>
      <c r="BE34" s="184">
        <f t="shared" si="42"/>
        <v>176.89000000000001</v>
      </c>
      <c r="BF34" s="184">
        <f t="shared" si="43"/>
        <v>0</v>
      </c>
      <c r="BG34" s="184"/>
      <c r="BH34" s="184">
        <f t="shared" si="44"/>
        <v>0</v>
      </c>
      <c r="BI34" s="184">
        <f t="shared" si="45"/>
        <v>14.3</v>
      </c>
      <c r="BJ34" s="184">
        <f t="shared" si="46"/>
        <v>204.49</v>
      </c>
      <c r="BK34" s="184">
        <f t="shared" si="47"/>
        <v>0</v>
      </c>
      <c r="BL34" s="184"/>
      <c r="BM34" s="184">
        <f t="shared" si="48"/>
        <v>0</v>
      </c>
      <c r="BN34" s="184">
        <f t="shared" si="49"/>
        <v>15.399999999999999</v>
      </c>
      <c r="BO34" s="184">
        <f t="shared" si="50"/>
        <v>237.15999999999997</v>
      </c>
      <c r="BP34" s="184">
        <f t="shared" si="51"/>
        <v>0</v>
      </c>
      <c r="BQ34" s="184"/>
      <c r="BR34" s="184">
        <f t="shared" si="52"/>
        <v>0</v>
      </c>
      <c r="BS34" s="184">
        <f t="shared" si="53"/>
        <v>16.033333333333335</v>
      </c>
      <c r="BT34" s="184">
        <f t="shared" si="54"/>
        <v>257.06777777777785</v>
      </c>
      <c r="BU34" s="184">
        <f t="shared" si="55"/>
        <v>0</v>
      </c>
      <c r="BV34" s="184"/>
      <c r="BW34" s="184">
        <f t="shared" si="56"/>
        <v>0</v>
      </c>
      <c r="BX34" s="184">
        <f t="shared" si="57"/>
        <v>17.233333333333334</v>
      </c>
      <c r="BY34" s="184">
        <f t="shared" si="58"/>
        <v>296.9877777777778</v>
      </c>
      <c r="BZ34" s="184">
        <f t="shared" si="59"/>
        <v>0</v>
      </c>
      <c r="CA34" s="184"/>
      <c r="CB34" s="184">
        <f t="shared" si="60"/>
        <v>0</v>
      </c>
      <c r="CC34" s="184">
        <f t="shared" si="61"/>
        <v>18.366666666666667</v>
      </c>
      <c r="CD34" s="184">
        <f t="shared" si="62"/>
        <v>337.33444444444444</v>
      </c>
      <c r="CE34" s="184">
        <f t="shared" si="63"/>
        <v>0</v>
      </c>
      <c r="CF34" s="184"/>
      <c r="CG34" s="184">
        <f t="shared" si="64"/>
        <v>0</v>
      </c>
      <c r="CH34" s="184">
        <f t="shared" si="65"/>
        <v>19.366666666666667</v>
      </c>
      <c r="CI34" s="184">
        <f t="shared" si="66"/>
        <v>375.0677777777778</v>
      </c>
      <c r="CJ34" s="184">
        <f t="shared" si="67"/>
        <v>0</v>
      </c>
      <c r="CK34" s="184"/>
      <c r="CL34" s="184">
        <f t="shared" si="68"/>
        <v>0</v>
      </c>
      <c r="CM34" s="184">
        <f t="shared" si="69"/>
        <v>20.233333333333334</v>
      </c>
      <c r="CN34" s="184">
        <f t="shared" si="70"/>
        <v>409.38777777777784</v>
      </c>
      <c r="CO34" s="184">
        <f t="shared" si="71"/>
        <v>0</v>
      </c>
      <c r="CP34" s="184"/>
      <c r="CQ34" s="184">
        <f t="shared" si="72"/>
        <v>0</v>
      </c>
      <c r="CR34" s="184">
        <f t="shared" si="73"/>
        <v>21.133333333333333</v>
      </c>
      <c r="CS34" s="184">
        <f t="shared" si="74"/>
        <v>446.61777777777775</v>
      </c>
      <c r="CT34" s="184">
        <f t="shared" si="75"/>
        <v>0</v>
      </c>
      <c r="CU34" s="184"/>
      <c r="CV34" s="184">
        <f t="shared" si="76"/>
        <v>0</v>
      </c>
      <c r="CW34" s="184">
        <f t="shared" si="77"/>
        <v>22.1</v>
      </c>
      <c r="CX34" s="184">
        <f t="shared" si="78"/>
        <v>488.4100000000001</v>
      </c>
      <c r="CY34" s="184">
        <f t="shared" si="79"/>
        <v>0</v>
      </c>
      <c r="CZ34" s="185"/>
      <c r="DA34" s="184">
        <f t="shared" si="80"/>
        <v>0</v>
      </c>
      <c r="DB34" s="184">
        <f t="shared" si="81"/>
        <v>23.633333333333333</v>
      </c>
      <c r="DC34" s="184">
        <f t="shared" si="82"/>
        <v>558.5344444444444</v>
      </c>
      <c r="DD34" s="185">
        <f t="shared" si="83"/>
        <v>0</v>
      </c>
    </row>
    <row r="35" spans="1:108" ht="12.75">
      <c r="A35" s="181">
        <f t="shared" si="84"/>
        <v>41</v>
      </c>
      <c r="B35" s="182" t="s">
        <v>1</v>
      </c>
      <c r="C35" s="183">
        <f t="shared" si="85"/>
        <v>41.9</v>
      </c>
      <c r="D35" s="184">
        <v>2</v>
      </c>
      <c r="E35" s="184">
        <f t="shared" si="0"/>
        <v>83</v>
      </c>
      <c r="F35" s="184">
        <f t="shared" si="1"/>
        <v>0.8571428571428541</v>
      </c>
      <c r="G35" s="184">
        <f t="shared" si="2"/>
        <v>0.7346938775510152</v>
      </c>
      <c r="H35" s="184">
        <f t="shared" si="3"/>
        <v>1.4693877551020305</v>
      </c>
      <c r="I35" s="184">
        <v>0</v>
      </c>
      <c r="J35" s="184">
        <f t="shared" si="4"/>
        <v>0</v>
      </c>
      <c r="K35" s="184">
        <f t="shared" si="5"/>
        <v>4.200000000000003</v>
      </c>
      <c r="L35" s="184">
        <f t="shared" si="6"/>
        <v>17.640000000000025</v>
      </c>
      <c r="M35" s="184">
        <f t="shared" si="7"/>
        <v>0</v>
      </c>
      <c r="N35" s="184">
        <v>0</v>
      </c>
      <c r="O35" s="184">
        <f t="shared" si="8"/>
        <v>0</v>
      </c>
      <c r="P35" s="184">
        <f t="shared" si="9"/>
        <v>5.600000000000001</v>
      </c>
      <c r="Q35" s="184">
        <f t="shared" si="10"/>
        <v>31.360000000000017</v>
      </c>
      <c r="R35" s="184">
        <f t="shared" si="11"/>
        <v>0</v>
      </c>
      <c r="S35" s="184">
        <v>0</v>
      </c>
      <c r="T35" s="184">
        <f t="shared" si="12"/>
        <v>0</v>
      </c>
      <c r="U35" s="184">
        <f t="shared" si="13"/>
        <v>7.299999999999997</v>
      </c>
      <c r="V35" s="184">
        <f t="shared" si="14"/>
        <v>53.28999999999996</v>
      </c>
      <c r="W35" s="184">
        <f t="shared" si="15"/>
        <v>0</v>
      </c>
      <c r="X35" s="184">
        <v>0</v>
      </c>
      <c r="Y35" s="184">
        <f t="shared" si="16"/>
        <v>0</v>
      </c>
      <c r="Z35" s="184">
        <f t="shared" si="17"/>
        <v>8.5</v>
      </c>
      <c r="AA35" s="184">
        <f t="shared" si="18"/>
        <v>72.25</v>
      </c>
      <c r="AB35" s="184">
        <f t="shared" si="19"/>
        <v>0</v>
      </c>
      <c r="AC35" s="184">
        <v>0</v>
      </c>
      <c r="AD35" s="184">
        <f t="shared" si="20"/>
        <v>0</v>
      </c>
      <c r="AE35" s="184">
        <f t="shared" si="21"/>
        <v>10.526315789473685</v>
      </c>
      <c r="AF35" s="184">
        <f t="shared" si="22"/>
        <v>110.80332409972301</v>
      </c>
      <c r="AG35" s="184">
        <f t="shared" si="23"/>
        <v>0</v>
      </c>
      <c r="AH35" s="184">
        <v>0</v>
      </c>
      <c r="AI35" s="184">
        <f t="shared" si="24"/>
        <v>0</v>
      </c>
      <c r="AJ35" s="184">
        <f t="shared" si="25"/>
        <v>10.5</v>
      </c>
      <c r="AK35" s="184">
        <f t="shared" si="26"/>
        <v>110.25</v>
      </c>
      <c r="AL35" s="184">
        <f t="shared" si="27"/>
        <v>0</v>
      </c>
      <c r="AM35" s="184">
        <v>0</v>
      </c>
      <c r="AN35" s="184">
        <f t="shared" si="28"/>
        <v>0</v>
      </c>
      <c r="AO35" s="184">
        <f t="shared" si="29"/>
        <v>12.466666666666665</v>
      </c>
      <c r="AP35" s="184">
        <f t="shared" si="30"/>
        <v>155.41777777777773</v>
      </c>
      <c r="AQ35" s="184">
        <f t="shared" si="31"/>
        <v>0</v>
      </c>
      <c r="AR35" s="184">
        <v>0</v>
      </c>
      <c r="AS35" s="184">
        <f t="shared" si="32"/>
        <v>0</v>
      </c>
      <c r="AT35" s="184">
        <f t="shared" si="33"/>
        <v>12.666666666666668</v>
      </c>
      <c r="AU35" s="184">
        <f t="shared" si="34"/>
        <v>160.44444444444449</v>
      </c>
      <c r="AV35" s="184">
        <f t="shared" si="35"/>
        <v>0</v>
      </c>
      <c r="AW35" s="184">
        <v>0</v>
      </c>
      <c r="AX35" s="184">
        <f t="shared" si="36"/>
        <v>0</v>
      </c>
      <c r="AY35" s="184">
        <f t="shared" si="37"/>
        <v>14.100000000000001</v>
      </c>
      <c r="AZ35" s="184">
        <f t="shared" si="38"/>
        <v>198.81000000000003</v>
      </c>
      <c r="BA35" s="184">
        <f t="shared" si="39"/>
        <v>0</v>
      </c>
      <c r="BB35" s="184"/>
      <c r="BC35" s="184">
        <f t="shared" si="40"/>
        <v>0</v>
      </c>
      <c r="BD35" s="184">
        <f t="shared" si="41"/>
        <v>14.3</v>
      </c>
      <c r="BE35" s="184">
        <f t="shared" si="42"/>
        <v>204.49</v>
      </c>
      <c r="BF35" s="184">
        <f t="shared" si="43"/>
        <v>0</v>
      </c>
      <c r="BG35" s="184"/>
      <c r="BH35" s="184">
        <f t="shared" si="44"/>
        <v>0</v>
      </c>
      <c r="BI35" s="184">
        <f t="shared" si="45"/>
        <v>15.3</v>
      </c>
      <c r="BJ35" s="184">
        <f t="shared" si="46"/>
        <v>234.09000000000003</v>
      </c>
      <c r="BK35" s="184">
        <f t="shared" si="47"/>
        <v>0</v>
      </c>
      <c r="BL35" s="184"/>
      <c r="BM35" s="184">
        <f t="shared" si="48"/>
        <v>0</v>
      </c>
      <c r="BN35" s="184">
        <f t="shared" si="49"/>
        <v>16.4</v>
      </c>
      <c r="BO35" s="184">
        <f t="shared" si="50"/>
        <v>268.96</v>
      </c>
      <c r="BP35" s="184">
        <f t="shared" si="51"/>
        <v>0</v>
      </c>
      <c r="BQ35" s="184"/>
      <c r="BR35" s="184">
        <f t="shared" si="52"/>
        <v>0</v>
      </c>
      <c r="BS35" s="184">
        <f t="shared" si="53"/>
        <v>17.033333333333335</v>
      </c>
      <c r="BT35" s="184">
        <f t="shared" si="54"/>
        <v>290.1344444444445</v>
      </c>
      <c r="BU35" s="184">
        <f t="shared" si="55"/>
        <v>0</v>
      </c>
      <c r="BV35" s="184"/>
      <c r="BW35" s="184">
        <f t="shared" si="56"/>
        <v>0</v>
      </c>
      <c r="BX35" s="184">
        <f t="shared" si="57"/>
        <v>18.233333333333334</v>
      </c>
      <c r="BY35" s="184">
        <f t="shared" si="58"/>
        <v>332.4544444444445</v>
      </c>
      <c r="BZ35" s="184">
        <f t="shared" si="59"/>
        <v>0</v>
      </c>
      <c r="CA35" s="184"/>
      <c r="CB35" s="184">
        <f t="shared" si="60"/>
        <v>0</v>
      </c>
      <c r="CC35" s="184">
        <f t="shared" si="61"/>
        <v>19.366666666666667</v>
      </c>
      <c r="CD35" s="184">
        <f t="shared" si="62"/>
        <v>375.0677777777778</v>
      </c>
      <c r="CE35" s="184">
        <f t="shared" si="63"/>
        <v>0</v>
      </c>
      <c r="CF35" s="184"/>
      <c r="CG35" s="184">
        <f t="shared" si="64"/>
        <v>0</v>
      </c>
      <c r="CH35" s="184">
        <f t="shared" si="65"/>
        <v>20.366666666666667</v>
      </c>
      <c r="CI35" s="184">
        <f t="shared" si="66"/>
        <v>414.80111111111114</v>
      </c>
      <c r="CJ35" s="184">
        <f t="shared" si="67"/>
        <v>0</v>
      </c>
      <c r="CK35" s="184"/>
      <c r="CL35" s="184">
        <f t="shared" si="68"/>
        <v>0</v>
      </c>
      <c r="CM35" s="184">
        <f t="shared" si="69"/>
        <v>21.233333333333334</v>
      </c>
      <c r="CN35" s="184">
        <f t="shared" si="70"/>
        <v>450.8544444444445</v>
      </c>
      <c r="CO35" s="184">
        <f t="shared" si="71"/>
        <v>0</v>
      </c>
      <c r="CP35" s="184"/>
      <c r="CQ35" s="184">
        <f t="shared" si="72"/>
        <v>0</v>
      </c>
      <c r="CR35" s="184">
        <f t="shared" si="73"/>
        <v>22.133333333333333</v>
      </c>
      <c r="CS35" s="184">
        <f t="shared" si="74"/>
        <v>489.8844444444444</v>
      </c>
      <c r="CT35" s="184">
        <f t="shared" si="75"/>
        <v>0</v>
      </c>
      <c r="CU35" s="184"/>
      <c r="CV35" s="184">
        <f t="shared" si="76"/>
        <v>0</v>
      </c>
      <c r="CW35" s="184">
        <f t="shared" si="77"/>
        <v>23.1</v>
      </c>
      <c r="CX35" s="184">
        <f t="shared" si="78"/>
        <v>533.61</v>
      </c>
      <c r="CY35" s="184">
        <f t="shared" si="79"/>
        <v>0</v>
      </c>
      <c r="CZ35" s="185"/>
      <c r="DA35" s="184">
        <f t="shared" si="80"/>
        <v>0</v>
      </c>
      <c r="DB35" s="184">
        <f t="shared" si="81"/>
        <v>24.633333333333333</v>
      </c>
      <c r="DC35" s="184">
        <f t="shared" si="82"/>
        <v>606.8011111111111</v>
      </c>
      <c r="DD35" s="185">
        <f t="shared" si="83"/>
        <v>0</v>
      </c>
    </row>
    <row r="36" spans="1:108" ht="12.75">
      <c r="A36" s="181">
        <f t="shared" si="84"/>
        <v>42</v>
      </c>
      <c r="B36" s="182" t="s">
        <v>1</v>
      </c>
      <c r="C36" s="183">
        <f t="shared" si="85"/>
        <v>42.9</v>
      </c>
      <c r="D36" s="184">
        <v>0</v>
      </c>
      <c r="E36" s="184">
        <f t="shared" si="0"/>
        <v>0</v>
      </c>
      <c r="F36" s="184">
        <f t="shared" si="1"/>
        <v>1.857142857142854</v>
      </c>
      <c r="G36" s="184">
        <f t="shared" si="2"/>
        <v>3.448979591836723</v>
      </c>
      <c r="H36" s="184">
        <f t="shared" si="3"/>
        <v>0</v>
      </c>
      <c r="I36" s="184">
        <v>0</v>
      </c>
      <c r="J36" s="184">
        <f t="shared" si="4"/>
        <v>0</v>
      </c>
      <c r="K36" s="184">
        <f t="shared" si="5"/>
        <v>5.200000000000003</v>
      </c>
      <c r="L36" s="184">
        <f t="shared" si="6"/>
        <v>27.04000000000003</v>
      </c>
      <c r="M36" s="184">
        <f t="shared" si="7"/>
        <v>0</v>
      </c>
      <c r="N36" s="184">
        <v>0</v>
      </c>
      <c r="O36" s="184">
        <f t="shared" si="8"/>
        <v>0</v>
      </c>
      <c r="P36" s="184">
        <f t="shared" si="9"/>
        <v>6.600000000000001</v>
      </c>
      <c r="Q36" s="184">
        <f t="shared" si="10"/>
        <v>43.56000000000002</v>
      </c>
      <c r="R36" s="184">
        <f t="shared" si="11"/>
        <v>0</v>
      </c>
      <c r="S36" s="184">
        <v>0</v>
      </c>
      <c r="T36" s="184">
        <f t="shared" si="12"/>
        <v>0</v>
      </c>
      <c r="U36" s="184">
        <f t="shared" si="13"/>
        <v>8.299999999999997</v>
      </c>
      <c r="V36" s="184">
        <f t="shared" si="14"/>
        <v>68.88999999999996</v>
      </c>
      <c r="W36" s="184">
        <f t="shared" si="15"/>
        <v>0</v>
      </c>
      <c r="X36" s="184">
        <v>0</v>
      </c>
      <c r="Y36" s="184">
        <f t="shared" si="16"/>
        <v>0</v>
      </c>
      <c r="Z36" s="184">
        <f t="shared" si="17"/>
        <v>9.5</v>
      </c>
      <c r="AA36" s="184">
        <f t="shared" si="18"/>
        <v>90.25</v>
      </c>
      <c r="AB36" s="184">
        <f t="shared" si="19"/>
        <v>0</v>
      </c>
      <c r="AC36" s="184">
        <v>0</v>
      </c>
      <c r="AD36" s="184">
        <f t="shared" si="20"/>
        <v>0</v>
      </c>
      <c r="AE36" s="184">
        <f t="shared" si="21"/>
        <v>11.526315789473685</v>
      </c>
      <c r="AF36" s="184">
        <f t="shared" si="22"/>
        <v>132.85595567867037</v>
      </c>
      <c r="AG36" s="184">
        <f t="shared" si="23"/>
        <v>0</v>
      </c>
      <c r="AH36" s="184">
        <v>0</v>
      </c>
      <c r="AI36" s="184">
        <f t="shared" si="24"/>
        <v>0</v>
      </c>
      <c r="AJ36" s="184">
        <f t="shared" si="25"/>
        <v>11.5</v>
      </c>
      <c r="AK36" s="184">
        <f t="shared" si="26"/>
        <v>132.25</v>
      </c>
      <c r="AL36" s="184">
        <f t="shared" si="27"/>
        <v>0</v>
      </c>
      <c r="AM36" s="184">
        <v>0</v>
      </c>
      <c r="AN36" s="184">
        <f t="shared" si="28"/>
        <v>0</v>
      </c>
      <c r="AO36" s="184">
        <f t="shared" si="29"/>
        <v>13.466666666666665</v>
      </c>
      <c r="AP36" s="184">
        <f t="shared" si="30"/>
        <v>181.35111111111107</v>
      </c>
      <c r="AQ36" s="184">
        <f t="shared" si="31"/>
        <v>0</v>
      </c>
      <c r="AR36" s="184">
        <v>0</v>
      </c>
      <c r="AS36" s="184">
        <f t="shared" si="32"/>
        <v>0</v>
      </c>
      <c r="AT36" s="184">
        <f t="shared" si="33"/>
        <v>13.666666666666668</v>
      </c>
      <c r="AU36" s="184">
        <f t="shared" si="34"/>
        <v>186.7777777777778</v>
      </c>
      <c r="AV36" s="184">
        <f t="shared" si="35"/>
        <v>0</v>
      </c>
      <c r="AW36" s="184">
        <v>0</v>
      </c>
      <c r="AX36" s="184">
        <f t="shared" si="36"/>
        <v>0</v>
      </c>
      <c r="AY36" s="184">
        <f t="shared" si="37"/>
        <v>15.100000000000001</v>
      </c>
      <c r="AZ36" s="184">
        <f t="shared" si="38"/>
        <v>228.01000000000005</v>
      </c>
      <c r="BA36" s="184">
        <f t="shared" si="39"/>
        <v>0</v>
      </c>
      <c r="BB36" s="184"/>
      <c r="BC36" s="184">
        <f t="shared" si="40"/>
        <v>0</v>
      </c>
      <c r="BD36" s="184">
        <f t="shared" si="41"/>
        <v>15.3</v>
      </c>
      <c r="BE36" s="184">
        <f t="shared" si="42"/>
        <v>234.09000000000003</v>
      </c>
      <c r="BF36" s="184">
        <f t="shared" si="43"/>
        <v>0</v>
      </c>
      <c r="BG36" s="184"/>
      <c r="BH36" s="184">
        <f t="shared" si="44"/>
        <v>0</v>
      </c>
      <c r="BI36" s="184">
        <f t="shared" si="45"/>
        <v>16.3</v>
      </c>
      <c r="BJ36" s="184">
        <f t="shared" si="46"/>
        <v>265.69</v>
      </c>
      <c r="BK36" s="184">
        <f t="shared" si="47"/>
        <v>0</v>
      </c>
      <c r="BL36" s="184"/>
      <c r="BM36" s="184">
        <f t="shared" si="48"/>
        <v>0</v>
      </c>
      <c r="BN36" s="184">
        <f t="shared" si="49"/>
        <v>17.4</v>
      </c>
      <c r="BO36" s="184">
        <f t="shared" si="50"/>
        <v>302.75999999999993</v>
      </c>
      <c r="BP36" s="184">
        <f t="shared" si="51"/>
        <v>0</v>
      </c>
      <c r="BQ36" s="184"/>
      <c r="BR36" s="184">
        <f t="shared" si="52"/>
        <v>0</v>
      </c>
      <c r="BS36" s="184">
        <f t="shared" si="53"/>
        <v>18.033333333333335</v>
      </c>
      <c r="BT36" s="184">
        <f t="shared" si="54"/>
        <v>325.2011111111112</v>
      </c>
      <c r="BU36" s="184">
        <f t="shared" si="55"/>
        <v>0</v>
      </c>
      <c r="BV36" s="184"/>
      <c r="BW36" s="184">
        <f t="shared" si="56"/>
        <v>0</v>
      </c>
      <c r="BX36" s="184">
        <f t="shared" si="57"/>
        <v>19.233333333333334</v>
      </c>
      <c r="BY36" s="184">
        <f t="shared" si="58"/>
        <v>369.92111111111114</v>
      </c>
      <c r="BZ36" s="184">
        <f t="shared" si="59"/>
        <v>0</v>
      </c>
      <c r="CA36" s="184"/>
      <c r="CB36" s="184">
        <f t="shared" si="60"/>
        <v>0</v>
      </c>
      <c r="CC36" s="184">
        <f t="shared" si="61"/>
        <v>20.366666666666667</v>
      </c>
      <c r="CD36" s="184">
        <f t="shared" si="62"/>
        <v>414.80111111111114</v>
      </c>
      <c r="CE36" s="184">
        <f t="shared" si="63"/>
        <v>0</v>
      </c>
      <c r="CF36" s="184"/>
      <c r="CG36" s="184">
        <f t="shared" si="64"/>
        <v>0</v>
      </c>
      <c r="CH36" s="184">
        <f t="shared" si="65"/>
        <v>21.366666666666667</v>
      </c>
      <c r="CI36" s="184">
        <f t="shared" si="66"/>
        <v>456.5344444444445</v>
      </c>
      <c r="CJ36" s="184">
        <f t="shared" si="67"/>
        <v>0</v>
      </c>
      <c r="CK36" s="184"/>
      <c r="CL36" s="184">
        <f t="shared" si="68"/>
        <v>0</v>
      </c>
      <c r="CM36" s="184">
        <f t="shared" si="69"/>
        <v>22.233333333333334</v>
      </c>
      <c r="CN36" s="184">
        <f t="shared" si="70"/>
        <v>494.3211111111112</v>
      </c>
      <c r="CO36" s="184">
        <f t="shared" si="71"/>
        <v>0</v>
      </c>
      <c r="CP36" s="184"/>
      <c r="CQ36" s="184">
        <f t="shared" si="72"/>
        <v>0</v>
      </c>
      <c r="CR36" s="184">
        <f t="shared" si="73"/>
        <v>23.133333333333333</v>
      </c>
      <c r="CS36" s="184">
        <f t="shared" si="74"/>
        <v>535.151111111111</v>
      </c>
      <c r="CT36" s="184">
        <f t="shared" si="75"/>
        <v>0</v>
      </c>
      <c r="CU36" s="184"/>
      <c r="CV36" s="184">
        <f t="shared" si="76"/>
        <v>0</v>
      </c>
      <c r="CW36" s="184">
        <f t="shared" si="77"/>
        <v>24.1</v>
      </c>
      <c r="CX36" s="184">
        <f t="shared" si="78"/>
        <v>580.8100000000001</v>
      </c>
      <c r="CY36" s="184">
        <f t="shared" si="79"/>
        <v>0</v>
      </c>
      <c r="CZ36" s="185"/>
      <c r="DA36" s="184">
        <f t="shared" si="80"/>
        <v>0</v>
      </c>
      <c r="DB36" s="184">
        <f t="shared" si="81"/>
        <v>25.633333333333333</v>
      </c>
      <c r="DC36" s="184">
        <f t="shared" si="82"/>
        <v>657.0677777777778</v>
      </c>
      <c r="DD36" s="185">
        <f t="shared" si="83"/>
        <v>0</v>
      </c>
    </row>
    <row r="37" spans="1:108" ht="12.75">
      <c r="A37" s="181">
        <f t="shared" si="84"/>
        <v>43</v>
      </c>
      <c r="B37" s="182" t="s">
        <v>1</v>
      </c>
      <c r="C37" s="183">
        <f t="shared" si="85"/>
        <v>43.9</v>
      </c>
      <c r="D37" s="184">
        <v>0</v>
      </c>
      <c r="E37" s="184">
        <f t="shared" si="0"/>
        <v>0</v>
      </c>
      <c r="F37" s="184">
        <f t="shared" si="1"/>
        <v>2.857142857142854</v>
      </c>
      <c r="G37" s="184">
        <f t="shared" si="2"/>
        <v>8.163265306122431</v>
      </c>
      <c r="H37" s="184">
        <f t="shared" si="3"/>
        <v>0</v>
      </c>
      <c r="I37" s="184">
        <v>0</v>
      </c>
      <c r="J37" s="184">
        <f t="shared" si="4"/>
        <v>0</v>
      </c>
      <c r="K37" s="184">
        <f t="shared" si="5"/>
        <v>6.200000000000003</v>
      </c>
      <c r="L37" s="184">
        <f t="shared" si="6"/>
        <v>38.44000000000003</v>
      </c>
      <c r="M37" s="184">
        <f t="shared" si="7"/>
        <v>0</v>
      </c>
      <c r="N37" s="184">
        <v>0</v>
      </c>
      <c r="O37" s="184">
        <f t="shared" si="8"/>
        <v>0</v>
      </c>
      <c r="P37" s="184">
        <f t="shared" si="9"/>
        <v>7.600000000000001</v>
      </c>
      <c r="Q37" s="184">
        <f t="shared" si="10"/>
        <v>57.76000000000002</v>
      </c>
      <c r="R37" s="184">
        <f t="shared" si="11"/>
        <v>0</v>
      </c>
      <c r="S37" s="184">
        <v>0</v>
      </c>
      <c r="T37" s="184">
        <f t="shared" si="12"/>
        <v>0</v>
      </c>
      <c r="U37" s="184">
        <f t="shared" si="13"/>
        <v>9.299999999999997</v>
      </c>
      <c r="V37" s="184">
        <f t="shared" si="14"/>
        <v>86.48999999999995</v>
      </c>
      <c r="W37" s="184">
        <f t="shared" si="15"/>
        <v>0</v>
      </c>
      <c r="X37" s="184">
        <v>0</v>
      </c>
      <c r="Y37" s="184">
        <f t="shared" si="16"/>
        <v>0</v>
      </c>
      <c r="Z37" s="184">
        <f t="shared" si="17"/>
        <v>10.5</v>
      </c>
      <c r="AA37" s="184">
        <f t="shared" si="18"/>
        <v>110.25</v>
      </c>
      <c r="AB37" s="184">
        <f t="shared" si="19"/>
        <v>0</v>
      </c>
      <c r="AC37" s="184">
        <v>0</v>
      </c>
      <c r="AD37" s="184">
        <f t="shared" si="20"/>
        <v>0</v>
      </c>
      <c r="AE37" s="184">
        <f t="shared" si="21"/>
        <v>12.526315789473685</v>
      </c>
      <c r="AF37" s="184">
        <f t="shared" si="22"/>
        <v>156.90858725761774</v>
      </c>
      <c r="AG37" s="184">
        <f t="shared" si="23"/>
        <v>0</v>
      </c>
      <c r="AH37" s="184">
        <v>0</v>
      </c>
      <c r="AI37" s="184">
        <f t="shared" si="24"/>
        <v>0</v>
      </c>
      <c r="AJ37" s="184">
        <f t="shared" si="25"/>
        <v>12.5</v>
      </c>
      <c r="AK37" s="184">
        <f t="shared" si="26"/>
        <v>156.25</v>
      </c>
      <c r="AL37" s="184">
        <f t="shared" si="27"/>
        <v>0</v>
      </c>
      <c r="AM37" s="184">
        <v>0</v>
      </c>
      <c r="AN37" s="184">
        <f t="shared" si="28"/>
        <v>0</v>
      </c>
      <c r="AO37" s="184">
        <f t="shared" si="29"/>
        <v>14.466666666666665</v>
      </c>
      <c r="AP37" s="184">
        <f t="shared" si="30"/>
        <v>209.2844444444444</v>
      </c>
      <c r="AQ37" s="184">
        <f t="shared" si="31"/>
        <v>0</v>
      </c>
      <c r="AR37" s="184">
        <v>0</v>
      </c>
      <c r="AS37" s="184">
        <f t="shared" si="32"/>
        <v>0</v>
      </c>
      <c r="AT37" s="184">
        <f t="shared" si="33"/>
        <v>14.666666666666668</v>
      </c>
      <c r="AU37" s="184">
        <f t="shared" si="34"/>
        <v>215.11111111111114</v>
      </c>
      <c r="AV37" s="184">
        <f t="shared" si="35"/>
        <v>0</v>
      </c>
      <c r="AW37" s="184">
        <v>0</v>
      </c>
      <c r="AX37" s="184">
        <f t="shared" si="36"/>
        <v>0</v>
      </c>
      <c r="AY37" s="184">
        <f t="shared" si="37"/>
        <v>16.1</v>
      </c>
      <c r="AZ37" s="184">
        <f t="shared" si="38"/>
        <v>259.21000000000004</v>
      </c>
      <c r="BA37" s="184">
        <f t="shared" si="39"/>
        <v>0</v>
      </c>
      <c r="BB37" s="184"/>
      <c r="BC37" s="184">
        <f t="shared" si="40"/>
        <v>0</v>
      </c>
      <c r="BD37" s="184">
        <f t="shared" si="41"/>
        <v>16.3</v>
      </c>
      <c r="BE37" s="184">
        <f t="shared" si="42"/>
        <v>265.69</v>
      </c>
      <c r="BF37" s="184">
        <f t="shared" si="43"/>
        <v>0</v>
      </c>
      <c r="BG37" s="184"/>
      <c r="BH37" s="184">
        <f t="shared" si="44"/>
        <v>0</v>
      </c>
      <c r="BI37" s="184">
        <f t="shared" si="45"/>
        <v>17.3</v>
      </c>
      <c r="BJ37" s="184">
        <f t="shared" si="46"/>
        <v>299.29</v>
      </c>
      <c r="BK37" s="184">
        <f t="shared" si="47"/>
        <v>0</v>
      </c>
      <c r="BL37" s="184"/>
      <c r="BM37" s="184">
        <f t="shared" si="48"/>
        <v>0</v>
      </c>
      <c r="BN37" s="184">
        <f t="shared" si="49"/>
        <v>18.4</v>
      </c>
      <c r="BO37" s="184">
        <f t="shared" si="50"/>
        <v>338.55999999999995</v>
      </c>
      <c r="BP37" s="184">
        <f t="shared" si="51"/>
        <v>0</v>
      </c>
      <c r="BQ37" s="184"/>
      <c r="BR37" s="184">
        <f t="shared" si="52"/>
        <v>0</v>
      </c>
      <c r="BS37" s="184">
        <f t="shared" si="53"/>
        <v>19.033333333333335</v>
      </c>
      <c r="BT37" s="184">
        <f t="shared" si="54"/>
        <v>362.26777777777784</v>
      </c>
      <c r="BU37" s="184">
        <f t="shared" si="55"/>
        <v>0</v>
      </c>
      <c r="BV37" s="184"/>
      <c r="BW37" s="184">
        <f t="shared" si="56"/>
        <v>0</v>
      </c>
      <c r="BX37" s="184">
        <f t="shared" si="57"/>
        <v>20.233333333333334</v>
      </c>
      <c r="BY37" s="184">
        <f t="shared" si="58"/>
        <v>409.38777777777784</v>
      </c>
      <c r="BZ37" s="184">
        <f t="shared" si="59"/>
        <v>0</v>
      </c>
      <c r="CA37" s="184"/>
      <c r="CB37" s="184">
        <f t="shared" si="60"/>
        <v>0</v>
      </c>
      <c r="CC37" s="184">
        <f t="shared" si="61"/>
        <v>21.366666666666667</v>
      </c>
      <c r="CD37" s="184">
        <f t="shared" si="62"/>
        <v>456.5344444444445</v>
      </c>
      <c r="CE37" s="184">
        <f t="shared" si="63"/>
        <v>0</v>
      </c>
      <c r="CF37" s="184"/>
      <c r="CG37" s="184">
        <f t="shared" si="64"/>
        <v>0</v>
      </c>
      <c r="CH37" s="184">
        <f t="shared" si="65"/>
        <v>22.366666666666667</v>
      </c>
      <c r="CI37" s="184">
        <f t="shared" si="66"/>
        <v>500.2677777777778</v>
      </c>
      <c r="CJ37" s="184">
        <f t="shared" si="67"/>
        <v>0</v>
      </c>
      <c r="CK37" s="184"/>
      <c r="CL37" s="184">
        <f t="shared" si="68"/>
        <v>0</v>
      </c>
      <c r="CM37" s="184">
        <f t="shared" si="69"/>
        <v>23.233333333333334</v>
      </c>
      <c r="CN37" s="184">
        <f t="shared" si="70"/>
        <v>539.7877777777778</v>
      </c>
      <c r="CO37" s="184">
        <f t="shared" si="71"/>
        <v>0</v>
      </c>
      <c r="CP37" s="184"/>
      <c r="CQ37" s="184">
        <f t="shared" si="72"/>
        <v>0</v>
      </c>
      <c r="CR37" s="184">
        <f t="shared" si="73"/>
        <v>24.133333333333333</v>
      </c>
      <c r="CS37" s="184">
        <f t="shared" si="74"/>
        <v>582.4177777777777</v>
      </c>
      <c r="CT37" s="184">
        <f t="shared" si="75"/>
        <v>0</v>
      </c>
      <c r="CU37" s="184"/>
      <c r="CV37" s="184">
        <f t="shared" si="76"/>
        <v>0</v>
      </c>
      <c r="CW37" s="184">
        <f t="shared" si="77"/>
        <v>25.1</v>
      </c>
      <c r="CX37" s="184">
        <f t="shared" si="78"/>
        <v>630.0100000000001</v>
      </c>
      <c r="CY37" s="184">
        <f t="shared" si="79"/>
        <v>0</v>
      </c>
      <c r="CZ37" s="185"/>
      <c r="DA37" s="184">
        <f t="shared" si="80"/>
        <v>0</v>
      </c>
      <c r="DB37" s="184">
        <f t="shared" si="81"/>
        <v>26.633333333333333</v>
      </c>
      <c r="DC37" s="184">
        <f t="shared" si="82"/>
        <v>709.3344444444444</v>
      </c>
      <c r="DD37" s="185">
        <f t="shared" si="83"/>
        <v>0</v>
      </c>
    </row>
    <row r="38" spans="1:108" ht="12.75">
      <c r="A38" s="181">
        <f t="shared" si="84"/>
        <v>44</v>
      </c>
      <c r="B38" s="182" t="s">
        <v>1</v>
      </c>
      <c r="C38" s="183">
        <f t="shared" si="85"/>
        <v>44.9</v>
      </c>
      <c r="D38" s="184">
        <v>0</v>
      </c>
      <c r="E38" s="184">
        <f t="shared" si="0"/>
        <v>0</v>
      </c>
      <c r="F38" s="184">
        <f t="shared" si="1"/>
        <v>3.857142857142854</v>
      </c>
      <c r="G38" s="184">
        <f t="shared" si="2"/>
        <v>14.87755102040814</v>
      </c>
      <c r="H38" s="184">
        <f t="shared" si="3"/>
        <v>0</v>
      </c>
      <c r="I38" s="184">
        <v>0</v>
      </c>
      <c r="J38" s="184">
        <f t="shared" si="4"/>
        <v>0</v>
      </c>
      <c r="K38" s="184">
        <f t="shared" si="5"/>
        <v>7.200000000000003</v>
      </c>
      <c r="L38" s="184">
        <f t="shared" si="6"/>
        <v>51.84000000000004</v>
      </c>
      <c r="M38" s="184">
        <f t="shared" si="7"/>
        <v>0</v>
      </c>
      <c r="N38" s="184">
        <v>0</v>
      </c>
      <c r="O38" s="184">
        <f t="shared" si="8"/>
        <v>0</v>
      </c>
      <c r="P38" s="184">
        <f t="shared" si="9"/>
        <v>8.600000000000001</v>
      </c>
      <c r="Q38" s="184">
        <f t="shared" si="10"/>
        <v>73.96000000000002</v>
      </c>
      <c r="R38" s="184">
        <f t="shared" si="11"/>
        <v>0</v>
      </c>
      <c r="S38" s="184">
        <v>0</v>
      </c>
      <c r="T38" s="184">
        <f t="shared" si="12"/>
        <v>0</v>
      </c>
      <c r="U38" s="184">
        <f t="shared" si="13"/>
        <v>10.299999999999997</v>
      </c>
      <c r="V38" s="184">
        <f t="shared" si="14"/>
        <v>106.08999999999995</v>
      </c>
      <c r="W38" s="184">
        <f t="shared" si="15"/>
        <v>0</v>
      </c>
      <c r="X38" s="184">
        <v>0</v>
      </c>
      <c r="Y38" s="184">
        <f t="shared" si="16"/>
        <v>0</v>
      </c>
      <c r="Z38" s="184">
        <f t="shared" si="17"/>
        <v>11.5</v>
      </c>
      <c r="AA38" s="184">
        <f t="shared" si="18"/>
        <v>132.25</v>
      </c>
      <c r="AB38" s="184">
        <f t="shared" si="19"/>
        <v>0</v>
      </c>
      <c r="AC38" s="184">
        <v>0</v>
      </c>
      <c r="AD38" s="184">
        <f t="shared" si="20"/>
        <v>0</v>
      </c>
      <c r="AE38" s="184">
        <f t="shared" si="21"/>
        <v>13.526315789473685</v>
      </c>
      <c r="AF38" s="184">
        <f t="shared" si="22"/>
        <v>182.9612188365651</v>
      </c>
      <c r="AG38" s="184">
        <f t="shared" si="23"/>
        <v>0</v>
      </c>
      <c r="AH38" s="184">
        <v>0</v>
      </c>
      <c r="AI38" s="184">
        <f t="shared" si="24"/>
        <v>0</v>
      </c>
      <c r="AJ38" s="184">
        <f t="shared" si="25"/>
        <v>13.5</v>
      </c>
      <c r="AK38" s="184">
        <f t="shared" si="26"/>
        <v>182.25</v>
      </c>
      <c r="AL38" s="184">
        <f t="shared" si="27"/>
        <v>0</v>
      </c>
      <c r="AM38" s="184">
        <v>0</v>
      </c>
      <c r="AN38" s="184">
        <f t="shared" si="28"/>
        <v>0</v>
      </c>
      <c r="AO38" s="184">
        <f t="shared" si="29"/>
        <v>15.466666666666665</v>
      </c>
      <c r="AP38" s="184">
        <f t="shared" si="30"/>
        <v>239.2177777777777</v>
      </c>
      <c r="AQ38" s="184">
        <f t="shared" si="31"/>
        <v>0</v>
      </c>
      <c r="AR38" s="184">
        <v>0</v>
      </c>
      <c r="AS38" s="184">
        <f t="shared" si="32"/>
        <v>0</v>
      </c>
      <c r="AT38" s="184">
        <f t="shared" si="33"/>
        <v>15.666666666666668</v>
      </c>
      <c r="AU38" s="184">
        <f t="shared" si="34"/>
        <v>245.44444444444449</v>
      </c>
      <c r="AV38" s="184">
        <f t="shared" si="35"/>
        <v>0</v>
      </c>
      <c r="AW38" s="184">
        <v>0</v>
      </c>
      <c r="AX38" s="184">
        <f t="shared" si="36"/>
        <v>0</v>
      </c>
      <c r="AY38" s="184">
        <f t="shared" si="37"/>
        <v>17.1</v>
      </c>
      <c r="AZ38" s="184">
        <f t="shared" si="38"/>
        <v>292.41</v>
      </c>
      <c r="BA38" s="184">
        <f t="shared" si="39"/>
        <v>0</v>
      </c>
      <c r="BB38" s="184"/>
      <c r="BC38" s="184">
        <f t="shared" si="40"/>
        <v>0</v>
      </c>
      <c r="BD38" s="184">
        <f t="shared" si="41"/>
        <v>17.3</v>
      </c>
      <c r="BE38" s="184">
        <f t="shared" si="42"/>
        <v>299.29</v>
      </c>
      <c r="BF38" s="184">
        <f t="shared" si="43"/>
        <v>0</v>
      </c>
      <c r="BG38" s="184"/>
      <c r="BH38" s="184">
        <f t="shared" si="44"/>
        <v>0</v>
      </c>
      <c r="BI38" s="184">
        <f t="shared" si="45"/>
        <v>18.3</v>
      </c>
      <c r="BJ38" s="184">
        <f t="shared" si="46"/>
        <v>334.89000000000004</v>
      </c>
      <c r="BK38" s="184">
        <f t="shared" si="47"/>
        <v>0</v>
      </c>
      <c r="BL38" s="184"/>
      <c r="BM38" s="184">
        <f t="shared" si="48"/>
        <v>0</v>
      </c>
      <c r="BN38" s="184">
        <f t="shared" si="49"/>
        <v>19.4</v>
      </c>
      <c r="BO38" s="184">
        <f t="shared" si="50"/>
        <v>376.35999999999996</v>
      </c>
      <c r="BP38" s="184">
        <f t="shared" si="51"/>
        <v>0</v>
      </c>
      <c r="BQ38" s="184"/>
      <c r="BR38" s="184">
        <f t="shared" si="52"/>
        <v>0</v>
      </c>
      <c r="BS38" s="184">
        <f t="shared" si="53"/>
        <v>20.033333333333335</v>
      </c>
      <c r="BT38" s="184">
        <f t="shared" si="54"/>
        <v>401.3344444444445</v>
      </c>
      <c r="BU38" s="184">
        <f t="shared" si="55"/>
        <v>0</v>
      </c>
      <c r="BV38" s="184"/>
      <c r="BW38" s="184">
        <f t="shared" si="56"/>
        <v>0</v>
      </c>
      <c r="BX38" s="184">
        <f t="shared" si="57"/>
        <v>21.233333333333334</v>
      </c>
      <c r="BY38" s="184">
        <f t="shared" si="58"/>
        <v>450.8544444444445</v>
      </c>
      <c r="BZ38" s="184">
        <f t="shared" si="59"/>
        <v>0</v>
      </c>
      <c r="CA38" s="184"/>
      <c r="CB38" s="184">
        <f t="shared" si="60"/>
        <v>0</v>
      </c>
      <c r="CC38" s="184">
        <f t="shared" si="61"/>
        <v>22.366666666666667</v>
      </c>
      <c r="CD38" s="184">
        <f t="shared" si="62"/>
        <v>500.2677777777778</v>
      </c>
      <c r="CE38" s="184">
        <f t="shared" si="63"/>
        <v>0</v>
      </c>
      <c r="CF38" s="184"/>
      <c r="CG38" s="184">
        <f t="shared" si="64"/>
        <v>0</v>
      </c>
      <c r="CH38" s="184">
        <f t="shared" si="65"/>
        <v>23.366666666666667</v>
      </c>
      <c r="CI38" s="184">
        <f t="shared" si="66"/>
        <v>546.0011111111112</v>
      </c>
      <c r="CJ38" s="184">
        <f t="shared" si="67"/>
        <v>0</v>
      </c>
      <c r="CK38" s="184"/>
      <c r="CL38" s="184">
        <f t="shared" si="68"/>
        <v>0</v>
      </c>
      <c r="CM38" s="184">
        <f t="shared" si="69"/>
        <v>24.233333333333334</v>
      </c>
      <c r="CN38" s="184">
        <f t="shared" si="70"/>
        <v>587.2544444444445</v>
      </c>
      <c r="CO38" s="184">
        <f t="shared" si="71"/>
        <v>0</v>
      </c>
      <c r="CP38" s="184"/>
      <c r="CQ38" s="184">
        <f t="shared" si="72"/>
        <v>0</v>
      </c>
      <c r="CR38" s="184">
        <f t="shared" si="73"/>
        <v>25.133333333333333</v>
      </c>
      <c r="CS38" s="184">
        <f t="shared" si="74"/>
        <v>631.6844444444445</v>
      </c>
      <c r="CT38" s="184">
        <f t="shared" si="75"/>
        <v>0</v>
      </c>
      <c r="CU38" s="184"/>
      <c r="CV38" s="184">
        <f t="shared" si="76"/>
        <v>0</v>
      </c>
      <c r="CW38" s="184">
        <f t="shared" si="77"/>
        <v>26.1</v>
      </c>
      <c r="CX38" s="184">
        <f t="shared" si="78"/>
        <v>681.21</v>
      </c>
      <c r="CY38" s="184">
        <f t="shared" si="79"/>
        <v>0</v>
      </c>
      <c r="CZ38" s="185"/>
      <c r="DA38" s="184">
        <f t="shared" si="80"/>
        <v>0</v>
      </c>
      <c r="DB38" s="184">
        <f t="shared" si="81"/>
        <v>27.633333333333333</v>
      </c>
      <c r="DC38" s="184">
        <f t="shared" si="82"/>
        <v>763.6011111111111</v>
      </c>
      <c r="DD38" s="185">
        <f t="shared" si="83"/>
        <v>0</v>
      </c>
    </row>
    <row r="39" spans="1:108" ht="12.75">
      <c r="A39" s="181">
        <f t="shared" si="84"/>
        <v>45</v>
      </c>
      <c r="B39" s="182" t="s">
        <v>1</v>
      </c>
      <c r="C39" s="183">
        <f t="shared" si="85"/>
        <v>45.9</v>
      </c>
      <c r="D39" s="184">
        <v>0</v>
      </c>
      <c r="E39" s="184">
        <f t="shared" si="0"/>
        <v>0</v>
      </c>
      <c r="F39" s="184">
        <f t="shared" si="1"/>
        <v>4.857142857142854</v>
      </c>
      <c r="G39" s="184">
        <f t="shared" si="2"/>
        <v>23.59183673469385</v>
      </c>
      <c r="H39" s="184">
        <f t="shared" si="3"/>
        <v>0</v>
      </c>
      <c r="I39" s="184">
        <v>0</v>
      </c>
      <c r="J39" s="184">
        <f t="shared" si="4"/>
        <v>0</v>
      </c>
      <c r="K39" s="184">
        <f t="shared" si="5"/>
        <v>8.200000000000003</v>
      </c>
      <c r="L39" s="184">
        <f t="shared" si="6"/>
        <v>67.24000000000005</v>
      </c>
      <c r="M39" s="184">
        <f t="shared" si="7"/>
        <v>0</v>
      </c>
      <c r="N39" s="184">
        <v>0</v>
      </c>
      <c r="O39" s="184">
        <f t="shared" si="8"/>
        <v>0</v>
      </c>
      <c r="P39" s="184">
        <f t="shared" si="9"/>
        <v>9.600000000000001</v>
      </c>
      <c r="Q39" s="184">
        <f t="shared" si="10"/>
        <v>92.16000000000003</v>
      </c>
      <c r="R39" s="184">
        <f t="shared" si="11"/>
        <v>0</v>
      </c>
      <c r="S39" s="184">
        <v>0</v>
      </c>
      <c r="T39" s="184">
        <f t="shared" si="12"/>
        <v>0</v>
      </c>
      <c r="U39" s="184">
        <f t="shared" si="13"/>
        <v>11.299999999999997</v>
      </c>
      <c r="V39" s="184">
        <f t="shared" si="14"/>
        <v>127.68999999999994</v>
      </c>
      <c r="W39" s="184">
        <f t="shared" si="15"/>
        <v>0</v>
      </c>
      <c r="X39" s="184">
        <v>0</v>
      </c>
      <c r="Y39" s="184">
        <f t="shared" si="16"/>
        <v>0</v>
      </c>
      <c r="Z39" s="184">
        <f t="shared" si="17"/>
        <v>12.5</v>
      </c>
      <c r="AA39" s="184">
        <f t="shared" si="18"/>
        <v>156.25</v>
      </c>
      <c r="AB39" s="184">
        <f t="shared" si="19"/>
        <v>0</v>
      </c>
      <c r="AC39" s="184">
        <v>0</v>
      </c>
      <c r="AD39" s="184">
        <f t="shared" si="20"/>
        <v>0</v>
      </c>
      <c r="AE39" s="184">
        <f t="shared" si="21"/>
        <v>14.526315789473685</v>
      </c>
      <c r="AF39" s="184">
        <f t="shared" si="22"/>
        <v>211.01385041551248</v>
      </c>
      <c r="AG39" s="184">
        <f t="shared" si="23"/>
        <v>0</v>
      </c>
      <c r="AH39" s="184">
        <v>0</v>
      </c>
      <c r="AI39" s="184">
        <f t="shared" si="24"/>
        <v>0</v>
      </c>
      <c r="AJ39" s="184">
        <f t="shared" si="25"/>
        <v>14.5</v>
      </c>
      <c r="AK39" s="184">
        <f t="shared" si="26"/>
        <v>210.25</v>
      </c>
      <c r="AL39" s="184">
        <f t="shared" si="27"/>
        <v>0</v>
      </c>
      <c r="AM39" s="184">
        <v>0</v>
      </c>
      <c r="AN39" s="184">
        <f t="shared" si="28"/>
        <v>0</v>
      </c>
      <c r="AO39" s="184">
        <f t="shared" si="29"/>
        <v>16.466666666666665</v>
      </c>
      <c r="AP39" s="184">
        <f t="shared" si="30"/>
        <v>271.15111111111105</v>
      </c>
      <c r="AQ39" s="184">
        <f t="shared" si="31"/>
        <v>0</v>
      </c>
      <c r="AR39" s="184">
        <v>0</v>
      </c>
      <c r="AS39" s="184">
        <f t="shared" si="32"/>
        <v>0</v>
      </c>
      <c r="AT39" s="184">
        <f t="shared" si="33"/>
        <v>16.666666666666668</v>
      </c>
      <c r="AU39" s="184">
        <f t="shared" si="34"/>
        <v>277.7777777777778</v>
      </c>
      <c r="AV39" s="184">
        <f t="shared" si="35"/>
        <v>0</v>
      </c>
      <c r="AW39" s="184">
        <v>0</v>
      </c>
      <c r="AX39" s="184">
        <f t="shared" si="36"/>
        <v>0</v>
      </c>
      <c r="AY39" s="184">
        <f t="shared" si="37"/>
        <v>18.1</v>
      </c>
      <c r="AZ39" s="184">
        <f t="shared" si="38"/>
        <v>327.61000000000007</v>
      </c>
      <c r="BA39" s="184">
        <f t="shared" si="39"/>
        <v>0</v>
      </c>
      <c r="BB39" s="184"/>
      <c r="BC39" s="184">
        <f t="shared" si="40"/>
        <v>0</v>
      </c>
      <c r="BD39" s="184">
        <f t="shared" si="41"/>
        <v>18.3</v>
      </c>
      <c r="BE39" s="184">
        <f t="shared" si="42"/>
        <v>334.89000000000004</v>
      </c>
      <c r="BF39" s="184">
        <f t="shared" si="43"/>
        <v>0</v>
      </c>
      <c r="BG39" s="184"/>
      <c r="BH39" s="184">
        <f t="shared" si="44"/>
        <v>0</v>
      </c>
      <c r="BI39" s="184">
        <f t="shared" si="45"/>
        <v>19.3</v>
      </c>
      <c r="BJ39" s="184">
        <f t="shared" si="46"/>
        <v>372.49</v>
      </c>
      <c r="BK39" s="184">
        <f t="shared" si="47"/>
        <v>0</v>
      </c>
      <c r="BL39" s="184"/>
      <c r="BM39" s="184">
        <f t="shared" si="48"/>
        <v>0</v>
      </c>
      <c r="BN39" s="184">
        <f t="shared" si="49"/>
        <v>20.4</v>
      </c>
      <c r="BO39" s="184">
        <f t="shared" si="50"/>
        <v>416.15999999999997</v>
      </c>
      <c r="BP39" s="184">
        <f t="shared" si="51"/>
        <v>0</v>
      </c>
      <c r="BQ39" s="184"/>
      <c r="BR39" s="184">
        <f t="shared" si="52"/>
        <v>0</v>
      </c>
      <c r="BS39" s="184">
        <f t="shared" si="53"/>
        <v>21.033333333333335</v>
      </c>
      <c r="BT39" s="184">
        <f t="shared" si="54"/>
        <v>442.40111111111116</v>
      </c>
      <c r="BU39" s="184">
        <f t="shared" si="55"/>
        <v>0</v>
      </c>
      <c r="BV39" s="184"/>
      <c r="BW39" s="184">
        <f t="shared" si="56"/>
        <v>0</v>
      </c>
      <c r="BX39" s="184">
        <f t="shared" si="57"/>
        <v>22.233333333333334</v>
      </c>
      <c r="BY39" s="184">
        <f t="shared" si="58"/>
        <v>494.3211111111112</v>
      </c>
      <c r="BZ39" s="184">
        <f t="shared" si="59"/>
        <v>0</v>
      </c>
      <c r="CA39" s="184"/>
      <c r="CB39" s="184">
        <f t="shared" si="60"/>
        <v>0</v>
      </c>
      <c r="CC39" s="184">
        <f t="shared" si="61"/>
        <v>23.366666666666667</v>
      </c>
      <c r="CD39" s="184">
        <f t="shared" si="62"/>
        <v>546.0011111111112</v>
      </c>
      <c r="CE39" s="184">
        <f t="shared" si="63"/>
        <v>0</v>
      </c>
      <c r="CF39" s="184"/>
      <c r="CG39" s="184">
        <f t="shared" si="64"/>
        <v>0</v>
      </c>
      <c r="CH39" s="184">
        <f t="shared" si="65"/>
        <v>24.366666666666667</v>
      </c>
      <c r="CI39" s="184">
        <f t="shared" si="66"/>
        <v>593.7344444444444</v>
      </c>
      <c r="CJ39" s="184">
        <f t="shared" si="67"/>
        <v>0</v>
      </c>
      <c r="CK39" s="184"/>
      <c r="CL39" s="184">
        <f t="shared" si="68"/>
        <v>0</v>
      </c>
      <c r="CM39" s="184">
        <f t="shared" si="69"/>
        <v>25.233333333333334</v>
      </c>
      <c r="CN39" s="184">
        <f t="shared" si="70"/>
        <v>636.7211111111112</v>
      </c>
      <c r="CO39" s="184">
        <f t="shared" si="71"/>
        <v>0</v>
      </c>
      <c r="CP39" s="184"/>
      <c r="CQ39" s="184">
        <f t="shared" si="72"/>
        <v>0</v>
      </c>
      <c r="CR39" s="184">
        <f t="shared" si="73"/>
        <v>26.133333333333333</v>
      </c>
      <c r="CS39" s="184">
        <f t="shared" si="74"/>
        <v>682.9511111111111</v>
      </c>
      <c r="CT39" s="184">
        <f t="shared" si="75"/>
        <v>0</v>
      </c>
      <c r="CU39" s="184"/>
      <c r="CV39" s="184">
        <f t="shared" si="76"/>
        <v>0</v>
      </c>
      <c r="CW39" s="184">
        <f t="shared" si="77"/>
        <v>27.1</v>
      </c>
      <c r="CX39" s="184">
        <f t="shared" si="78"/>
        <v>734.4100000000001</v>
      </c>
      <c r="CY39" s="184">
        <f t="shared" si="79"/>
        <v>0</v>
      </c>
      <c r="CZ39" s="185"/>
      <c r="DA39" s="184">
        <f t="shared" si="80"/>
        <v>0</v>
      </c>
      <c r="DB39" s="184">
        <f t="shared" si="81"/>
        <v>28.633333333333333</v>
      </c>
      <c r="DC39" s="184">
        <f t="shared" si="82"/>
        <v>819.8677777777777</v>
      </c>
      <c r="DD39" s="185">
        <f t="shared" si="83"/>
        <v>0</v>
      </c>
    </row>
    <row r="40" spans="1:108" ht="12.75">
      <c r="A40" s="181">
        <f t="shared" si="84"/>
        <v>46</v>
      </c>
      <c r="B40" s="182" t="s">
        <v>1</v>
      </c>
      <c r="C40" s="183">
        <f t="shared" si="85"/>
        <v>46.9</v>
      </c>
      <c r="D40" s="184">
        <v>1</v>
      </c>
      <c r="E40" s="184">
        <f t="shared" si="0"/>
        <v>46.5</v>
      </c>
      <c r="F40" s="184">
        <f t="shared" si="1"/>
        <v>5.857142857142854</v>
      </c>
      <c r="G40" s="184">
        <f t="shared" si="2"/>
        <v>34.30612244897956</v>
      </c>
      <c r="H40" s="184">
        <f t="shared" si="3"/>
        <v>34.30612244897956</v>
      </c>
      <c r="I40" s="184">
        <v>0</v>
      </c>
      <c r="J40" s="184">
        <f t="shared" si="4"/>
        <v>0</v>
      </c>
      <c r="K40" s="184">
        <f t="shared" si="5"/>
        <v>9.200000000000003</v>
      </c>
      <c r="L40" s="184">
        <f t="shared" si="6"/>
        <v>84.64000000000006</v>
      </c>
      <c r="M40" s="184">
        <f t="shared" si="7"/>
        <v>0</v>
      </c>
      <c r="N40" s="184">
        <v>0</v>
      </c>
      <c r="O40" s="184">
        <f t="shared" si="8"/>
        <v>0</v>
      </c>
      <c r="P40" s="184">
        <f t="shared" si="9"/>
        <v>10.600000000000001</v>
      </c>
      <c r="Q40" s="184">
        <f t="shared" si="10"/>
        <v>112.36000000000003</v>
      </c>
      <c r="R40" s="184">
        <f t="shared" si="11"/>
        <v>0</v>
      </c>
      <c r="S40" s="184">
        <v>0</v>
      </c>
      <c r="T40" s="184">
        <f t="shared" si="12"/>
        <v>0</v>
      </c>
      <c r="U40" s="184">
        <f t="shared" si="13"/>
        <v>12.299999999999997</v>
      </c>
      <c r="V40" s="184">
        <f t="shared" si="14"/>
        <v>151.28999999999994</v>
      </c>
      <c r="W40" s="184">
        <f t="shared" si="15"/>
        <v>0</v>
      </c>
      <c r="X40" s="184">
        <v>0</v>
      </c>
      <c r="Y40" s="184">
        <f t="shared" si="16"/>
        <v>0</v>
      </c>
      <c r="Z40" s="184">
        <f t="shared" si="17"/>
        <v>13.5</v>
      </c>
      <c r="AA40" s="184">
        <f t="shared" si="18"/>
        <v>182.25</v>
      </c>
      <c r="AB40" s="184">
        <f t="shared" si="19"/>
        <v>0</v>
      </c>
      <c r="AC40" s="184">
        <v>0</v>
      </c>
      <c r="AD40" s="184">
        <f t="shared" si="20"/>
        <v>0</v>
      </c>
      <c r="AE40" s="184">
        <f t="shared" si="21"/>
        <v>15.526315789473685</v>
      </c>
      <c r="AF40" s="184">
        <f t="shared" si="22"/>
        <v>241.06648199445985</v>
      </c>
      <c r="AG40" s="184">
        <f t="shared" si="23"/>
        <v>0</v>
      </c>
      <c r="AH40" s="184">
        <v>0</v>
      </c>
      <c r="AI40" s="184">
        <f t="shared" si="24"/>
        <v>0</v>
      </c>
      <c r="AJ40" s="184">
        <f t="shared" si="25"/>
        <v>15.5</v>
      </c>
      <c r="AK40" s="184">
        <f t="shared" si="26"/>
        <v>240.25</v>
      </c>
      <c r="AL40" s="184">
        <f t="shared" si="27"/>
        <v>0</v>
      </c>
      <c r="AM40" s="184">
        <v>0</v>
      </c>
      <c r="AN40" s="184">
        <f t="shared" si="28"/>
        <v>0</v>
      </c>
      <c r="AO40" s="184">
        <f t="shared" si="29"/>
        <v>17.466666666666665</v>
      </c>
      <c r="AP40" s="184">
        <f t="shared" si="30"/>
        <v>305.0844444444444</v>
      </c>
      <c r="AQ40" s="184">
        <f t="shared" si="31"/>
        <v>0</v>
      </c>
      <c r="AR40" s="184">
        <v>0</v>
      </c>
      <c r="AS40" s="184">
        <f t="shared" si="32"/>
        <v>0</v>
      </c>
      <c r="AT40" s="184">
        <f t="shared" si="33"/>
        <v>17.666666666666668</v>
      </c>
      <c r="AU40" s="184">
        <f t="shared" si="34"/>
        <v>312.11111111111114</v>
      </c>
      <c r="AV40" s="184">
        <f t="shared" si="35"/>
        <v>0</v>
      </c>
      <c r="AW40" s="184">
        <v>0</v>
      </c>
      <c r="AX40" s="184">
        <f t="shared" si="36"/>
        <v>0</v>
      </c>
      <c r="AY40" s="184">
        <f t="shared" si="37"/>
        <v>19.1</v>
      </c>
      <c r="AZ40" s="184">
        <f t="shared" si="38"/>
        <v>364.81000000000006</v>
      </c>
      <c r="BA40" s="184">
        <f t="shared" si="39"/>
        <v>0</v>
      </c>
      <c r="BB40" s="184"/>
      <c r="BC40" s="184">
        <f t="shared" si="40"/>
        <v>0</v>
      </c>
      <c r="BD40" s="184">
        <f t="shared" si="41"/>
        <v>19.3</v>
      </c>
      <c r="BE40" s="184">
        <f t="shared" si="42"/>
        <v>372.49</v>
      </c>
      <c r="BF40" s="184">
        <f t="shared" si="43"/>
        <v>0</v>
      </c>
      <c r="BG40" s="184"/>
      <c r="BH40" s="184">
        <f t="shared" si="44"/>
        <v>0</v>
      </c>
      <c r="BI40" s="184">
        <f t="shared" si="45"/>
        <v>20.3</v>
      </c>
      <c r="BJ40" s="184">
        <f t="shared" si="46"/>
        <v>412.09000000000003</v>
      </c>
      <c r="BK40" s="184">
        <f t="shared" si="47"/>
        <v>0</v>
      </c>
      <c r="BL40" s="184"/>
      <c r="BM40" s="184">
        <f t="shared" si="48"/>
        <v>0</v>
      </c>
      <c r="BN40" s="184">
        <f t="shared" si="49"/>
        <v>21.4</v>
      </c>
      <c r="BO40" s="184">
        <f t="shared" si="50"/>
        <v>457.9599999999999</v>
      </c>
      <c r="BP40" s="184">
        <f t="shared" si="51"/>
        <v>0</v>
      </c>
      <c r="BQ40" s="184"/>
      <c r="BR40" s="184">
        <f t="shared" si="52"/>
        <v>0</v>
      </c>
      <c r="BS40" s="184">
        <f t="shared" si="53"/>
        <v>22.033333333333335</v>
      </c>
      <c r="BT40" s="184">
        <f t="shared" si="54"/>
        <v>485.4677777777778</v>
      </c>
      <c r="BU40" s="184">
        <f t="shared" si="55"/>
        <v>0</v>
      </c>
      <c r="BV40" s="184"/>
      <c r="BW40" s="184">
        <f t="shared" si="56"/>
        <v>0</v>
      </c>
      <c r="BX40" s="184">
        <f t="shared" si="57"/>
        <v>23.233333333333334</v>
      </c>
      <c r="BY40" s="184">
        <f t="shared" si="58"/>
        <v>539.7877777777778</v>
      </c>
      <c r="BZ40" s="184">
        <f t="shared" si="59"/>
        <v>0</v>
      </c>
      <c r="CA40" s="184"/>
      <c r="CB40" s="184">
        <f t="shared" si="60"/>
        <v>0</v>
      </c>
      <c r="CC40" s="184">
        <f t="shared" si="61"/>
        <v>24.366666666666667</v>
      </c>
      <c r="CD40" s="184">
        <f t="shared" si="62"/>
        <v>593.7344444444444</v>
      </c>
      <c r="CE40" s="184">
        <f t="shared" si="63"/>
        <v>0</v>
      </c>
      <c r="CF40" s="184"/>
      <c r="CG40" s="184">
        <f t="shared" si="64"/>
        <v>0</v>
      </c>
      <c r="CH40" s="184">
        <f t="shared" si="65"/>
        <v>25.366666666666667</v>
      </c>
      <c r="CI40" s="184">
        <f t="shared" si="66"/>
        <v>643.4677777777778</v>
      </c>
      <c r="CJ40" s="184">
        <f t="shared" si="67"/>
        <v>0</v>
      </c>
      <c r="CK40" s="184"/>
      <c r="CL40" s="184">
        <f t="shared" si="68"/>
        <v>0</v>
      </c>
      <c r="CM40" s="184">
        <f t="shared" si="69"/>
        <v>26.233333333333334</v>
      </c>
      <c r="CN40" s="184">
        <f t="shared" si="70"/>
        <v>688.1877777777778</v>
      </c>
      <c r="CO40" s="184">
        <f t="shared" si="71"/>
        <v>0</v>
      </c>
      <c r="CP40" s="184"/>
      <c r="CQ40" s="184">
        <f t="shared" si="72"/>
        <v>0</v>
      </c>
      <c r="CR40" s="184">
        <f t="shared" si="73"/>
        <v>27.133333333333333</v>
      </c>
      <c r="CS40" s="184">
        <f t="shared" si="74"/>
        <v>736.2177777777778</v>
      </c>
      <c r="CT40" s="184">
        <f t="shared" si="75"/>
        <v>0</v>
      </c>
      <c r="CU40" s="184"/>
      <c r="CV40" s="184">
        <f t="shared" si="76"/>
        <v>0</v>
      </c>
      <c r="CW40" s="184">
        <f t="shared" si="77"/>
        <v>28.1</v>
      </c>
      <c r="CX40" s="184">
        <f t="shared" si="78"/>
        <v>789.6100000000001</v>
      </c>
      <c r="CY40" s="184">
        <f t="shared" si="79"/>
        <v>0</v>
      </c>
      <c r="CZ40" s="185"/>
      <c r="DA40" s="184">
        <f t="shared" si="80"/>
        <v>0</v>
      </c>
      <c r="DB40" s="184">
        <f t="shared" si="81"/>
        <v>29.633333333333333</v>
      </c>
      <c r="DC40" s="184">
        <f t="shared" si="82"/>
        <v>878.1344444444444</v>
      </c>
      <c r="DD40" s="185">
        <f t="shared" si="83"/>
        <v>0</v>
      </c>
    </row>
    <row r="41" spans="1:108" ht="12.75">
      <c r="A41" s="181">
        <f t="shared" si="84"/>
        <v>47</v>
      </c>
      <c r="B41" s="182" t="s">
        <v>1</v>
      </c>
      <c r="C41" s="183">
        <f t="shared" si="85"/>
        <v>47.9</v>
      </c>
      <c r="D41" s="184">
        <v>0</v>
      </c>
      <c r="E41" s="184">
        <f t="shared" si="0"/>
        <v>0</v>
      </c>
      <c r="F41" s="184">
        <f t="shared" si="1"/>
        <v>6.857142857142854</v>
      </c>
      <c r="G41" s="184">
        <f t="shared" si="2"/>
        <v>47.020408163265266</v>
      </c>
      <c r="H41" s="184">
        <f t="shared" si="3"/>
        <v>0</v>
      </c>
      <c r="I41" s="184">
        <v>0</v>
      </c>
      <c r="J41" s="184">
        <f t="shared" si="4"/>
        <v>0</v>
      </c>
      <c r="K41" s="184">
        <f t="shared" si="5"/>
        <v>10.200000000000003</v>
      </c>
      <c r="L41" s="184">
        <f t="shared" si="6"/>
        <v>104.04000000000006</v>
      </c>
      <c r="M41" s="184">
        <f t="shared" si="7"/>
        <v>0</v>
      </c>
      <c r="N41" s="184">
        <v>0</v>
      </c>
      <c r="O41" s="184">
        <f t="shared" si="8"/>
        <v>0</v>
      </c>
      <c r="P41" s="184">
        <f t="shared" si="9"/>
        <v>11.600000000000001</v>
      </c>
      <c r="Q41" s="184">
        <f t="shared" si="10"/>
        <v>134.56000000000003</v>
      </c>
      <c r="R41" s="184">
        <f t="shared" si="11"/>
        <v>0</v>
      </c>
      <c r="S41" s="184">
        <v>0</v>
      </c>
      <c r="T41" s="184">
        <f t="shared" si="12"/>
        <v>0</v>
      </c>
      <c r="U41" s="184">
        <f t="shared" si="13"/>
        <v>13.299999999999997</v>
      </c>
      <c r="V41" s="184">
        <f t="shared" si="14"/>
        <v>176.88999999999993</v>
      </c>
      <c r="W41" s="184">
        <f t="shared" si="15"/>
        <v>0</v>
      </c>
      <c r="X41" s="184">
        <v>0</v>
      </c>
      <c r="Y41" s="184">
        <f t="shared" si="16"/>
        <v>0</v>
      </c>
      <c r="Z41" s="184">
        <f t="shared" si="17"/>
        <v>14.5</v>
      </c>
      <c r="AA41" s="184">
        <f t="shared" si="18"/>
        <v>210.25</v>
      </c>
      <c r="AB41" s="184">
        <f t="shared" si="19"/>
        <v>0</v>
      </c>
      <c r="AC41" s="184">
        <v>0</v>
      </c>
      <c r="AD41" s="184">
        <f t="shared" si="20"/>
        <v>0</v>
      </c>
      <c r="AE41" s="184">
        <f t="shared" si="21"/>
        <v>16.526315789473685</v>
      </c>
      <c r="AF41" s="184">
        <f t="shared" si="22"/>
        <v>273.1191135734072</v>
      </c>
      <c r="AG41" s="184">
        <f t="shared" si="23"/>
        <v>0</v>
      </c>
      <c r="AH41" s="184">
        <v>0</v>
      </c>
      <c r="AI41" s="184">
        <f t="shared" si="24"/>
        <v>0</v>
      </c>
      <c r="AJ41" s="184">
        <f t="shared" si="25"/>
        <v>16.5</v>
      </c>
      <c r="AK41" s="184">
        <f t="shared" si="26"/>
        <v>272.25</v>
      </c>
      <c r="AL41" s="184">
        <f t="shared" si="27"/>
        <v>0</v>
      </c>
      <c r="AM41" s="184">
        <v>0</v>
      </c>
      <c r="AN41" s="184">
        <f t="shared" si="28"/>
        <v>0</v>
      </c>
      <c r="AO41" s="184">
        <f t="shared" si="29"/>
        <v>18.466666666666665</v>
      </c>
      <c r="AP41" s="184">
        <f t="shared" si="30"/>
        <v>341.0177777777777</v>
      </c>
      <c r="AQ41" s="184">
        <f t="shared" si="31"/>
        <v>0</v>
      </c>
      <c r="AR41" s="184">
        <v>0</v>
      </c>
      <c r="AS41" s="184">
        <f t="shared" si="32"/>
        <v>0</v>
      </c>
      <c r="AT41" s="184">
        <f t="shared" si="33"/>
        <v>18.666666666666668</v>
      </c>
      <c r="AU41" s="184">
        <f t="shared" si="34"/>
        <v>348.4444444444445</v>
      </c>
      <c r="AV41" s="184">
        <f t="shared" si="35"/>
        <v>0</v>
      </c>
      <c r="AW41" s="184">
        <v>0</v>
      </c>
      <c r="AX41" s="184">
        <f t="shared" si="36"/>
        <v>0</v>
      </c>
      <c r="AY41" s="184">
        <f t="shared" si="37"/>
        <v>20.1</v>
      </c>
      <c r="AZ41" s="184">
        <f t="shared" si="38"/>
        <v>404.01000000000005</v>
      </c>
      <c r="BA41" s="184">
        <f t="shared" si="39"/>
        <v>0</v>
      </c>
      <c r="BB41" s="184"/>
      <c r="BC41" s="184">
        <f t="shared" si="40"/>
        <v>0</v>
      </c>
      <c r="BD41" s="184">
        <f t="shared" si="41"/>
        <v>20.3</v>
      </c>
      <c r="BE41" s="184">
        <f t="shared" si="42"/>
        <v>412.09000000000003</v>
      </c>
      <c r="BF41" s="184">
        <f t="shared" si="43"/>
        <v>0</v>
      </c>
      <c r="BG41" s="184"/>
      <c r="BH41" s="184">
        <f t="shared" si="44"/>
        <v>0</v>
      </c>
      <c r="BI41" s="184">
        <f t="shared" si="45"/>
        <v>21.3</v>
      </c>
      <c r="BJ41" s="184">
        <f t="shared" si="46"/>
        <v>453.69000000000005</v>
      </c>
      <c r="BK41" s="184">
        <f t="shared" si="47"/>
        <v>0</v>
      </c>
      <c r="BL41" s="184"/>
      <c r="BM41" s="184">
        <f t="shared" si="48"/>
        <v>0</v>
      </c>
      <c r="BN41" s="184">
        <f t="shared" si="49"/>
        <v>22.4</v>
      </c>
      <c r="BO41" s="184">
        <f t="shared" si="50"/>
        <v>501.75999999999993</v>
      </c>
      <c r="BP41" s="184">
        <f t="shared" si="51"/>
        <v>0</v>
      </c>
      <c r="BQ41" s="184"/>
      <c r="BR41" s="184">
        <f t="shared" si="52"/>
        <v>0</v>
      </c>
      <c r="BS41" s="184">
        <f t="shared" si="53"/>
        <v>23.033333333333335</v>
      </c>
      <c r="BT41" s="184">
        <f t="shared" si="54"/>
        <v>530.5344444444445</v>
      </c>
      <c r="BU41" s="184">
        <f t="shared" si="55"/>
        <v>0</v>
      </c>
      <c r="BV41" s="184"/>
      <c r="BW41" s="184">
        <f t="shared" si="56"/>
        <v>0</v>
      </c>
      <c r="BX41" s="184">
        <f t="shared" si="57"/>
        <v>24.233333333333334</v>
      </c>
      <c r="BY41" s="184">
        <f t="shared" si="58"/>
        <v>587.2544444444445</v>
      </c>
      <c r="BZ41" s="184">
        <f t="shared" si="59"/>
        <v>0</v>
      </c>
      <c r="CA41" s="184"/>
      <c r="CB41" s="184">
        <f t="shared" si="60"/>
        <v>0</v>
      </c>
      <c r="CC41" s="184">
        <f t="shared" si="61"/>
        <v>25.366666666666667</v>
      </c>
      <c r="CD41" s="184">
        <f t="shared" si="62"/>
        <v>643.4677777777778</v>
      </c>
      <c r="CE41" s="184">
        <f t="shared" si="63"/>
        <v>0</v>
      </c>
      <c r="CF41" s="184"/>
      <c r="CG41" s="184">
        <f t="shared" si="64"/>
        <v>0</v>
      </c>
      <c r="CH41" s="184">
        <f t="shared" si="65"/>
        <v>26.366666666666667</v>
      </c>
      <c r="CI41" s="184">
        <f t="shared" si="66"/>
        <v>695.2011111111111</v>
      </c>
      <c r="CJ41" s="184">
        <f t="shared" si="67"/>
        <v>0</v>
      </c>
      <c r="CK41" s="184"/>
      <c r="CL41" s="184">
        <f t="shared" si="68"/>
        <v>0</v>
      </c>
      <c r="CM41" s="184">
        <f t="shared" si="69"/>
        <v>27.233333333333334</v>
      </c>
      <c r="CN41" s="184">
        <f t="shared" si="70"/>
        <v>741.6544444444445</v>
      </c>
      <c r="CO41" s="184">
        <f t="shared" si="71"/>
        <v>0</v>
      </c>
      <c r="CP41" s="184"/>
      <c r="CQ41" s="184">
        <f t="shared" si="72"/>
        <v>0</v>
      </c>
      <c r="CR41" s="184">
        <f t="shared" si="73"/>
        <v>28.133333333333333</v>
      </c>
      <c r="CS41" s="184">
        <f t="shared" si="74"/>
        <v>791.4844444444444</v>
      </c>
      <c r="CT41" s="184">
        <f t="shared" si="75"/>
        <v>0</v>
      </c>
      <c r="CU41" s="184"/>
      <c r="CV41" s="184">
        <f t="shared" si="76"/>
        <v>0</v>
      </c>
      <c r="CW41" s="184">
        <f t="shared" si="77"/>
        <v>29.1</v>
      </c>
      <c r="CX41" s="184">
        <f t="shared" si="78"/>
        <v>846.8100000000001</v>
      </c>
      <c r="CY41" s="184">
        <f t="shared" si="79"/>
        <v>0</v>
      </c>
      <c r="CZ41" s="185"/>
      <c r="DA41" s="184">
        <f t="shared" si="80"/>
        <v>0</v>
      </c>
      <c r="DB41" s="184">
        <f t="shared" si="81"/>
        <v>30.633333333333333</v>
      </c>
      <c r="DC41" s="184">
        <f t="shared" si="82"/>
        <v>938.401111111111</v>
      </c>
      <c r="DD41" s="185">
        <f t="shared" si="83"/>
        <v>0</v>
      </c>
    </row>
    <row r="42" spans="1:108" ht="12.75">
      <c r="A42" s="186">
        <f t="shared" si="84"/>
        <v>48</v>
      </c>
      <c r="B42" s="172" t="s">
        <v>1</v>
      </c>
      <c r="C42" s="187">
        <f t="shared" si="85"/>
        <v>48.9</v>
      </c>
      <c r="D42" s="177">
        <v>0</v>
      </c>
      <c r="E42" s="177">
        <f t="shared" si="0"/>
        <v>0</v>
      </c>
      <c r="F42" s="177">
        <f t="shared" si="1"/>
        <v>7.857142857142854</v>
      </c>
      <c r="G42" s="177">
        <f t="shared" si="2"/>
        <v>61.734693877550974</v>
      </c>
      <c r="H42" s="177">
        <f t="shared" si="3"/>
        <v>0</v>
      </c>
      <c r="I42" s="177">
        <v>0</v>
      </c>
      <c r="J42" s="177">
        <f t="shared" si="4"/>
        <v>0</v>
      </c>
      <c r="K42" s="177">
        <f t="shared" si="5"/>
        <v>11.200000000000003</v>
      </c>
      <c r="L42" s="177">
        <f t="shared" si="6"/>
        <v>125.44000000000007</v>
      </c>
      <c r="M42" s="177">
        <f t="shared" si="7"/>
        <v>0</v>
      </c>
      <c r="N42" s="177">
        <v>0</v>
      </c>
      <c r="O42" s="177">
        <f t="shared" si="8"/>
        <v>0</v>
      </c>
      <c r="P42" s="177">
        <f t="shared" si="9"/>
        <v>12.600000000000001</v>
      </c>
      <c r="Q42" s="177">
        <f t="shared" si="10"/>
        <v>158.76000000000005</v>
      </c>
      <c r="R42" s="177">
        <f t="shared" si="11"/>
        <v>0</v>
      </c>
      <c r="S42" s="177">
        <v>0</v>
      </c>
      <c r="T42" s="177">
        <f t="shared" si="12"/>
        <v>0</v>
      </c>
      <c r="U42" s="177">
        <f t="shared" si="13"/>
        <v>14.299999999999997</v>
      </c>
      <c r="V42" s="177">
        <f t="shared" si="14"/>
        <v>204.48999999999992</v>
      </c>
      <c r="W42" s="177">
        <f t="shared" si="15"/>
        <v>0</v>
      </c>
      <c r="X42" s="177">
        <v>0</v>
      </c>
      <c r="Y42" s="177">
        <f t="shared" si="16"/>
        <v>0</v>
      </c>
      <c r="Z42" s="177">
        <f t="shared" si="17"/>
        <v>15.5</v>
      </c>
      <c r="AA42" s="177">
        <f t="shared" si="18"/>
        <v>240.25</v>
      </c>
      <c r="AB42" s="177">
        <f t="shared" si="19"/>
        <v>0</v>
      </c>
      <c r="AC42" s="177">
        <v>0</v>
      </c>
      <c r="AD42" s="177">
        <f t="shared" si="20"/>
        <v>0</v>
      </c>
      <c r="AE42" s="177">
        <f t="shared" si="21"/>
        <v>17.526315789473685</v>
      </c>
      <c r="AF42" s="177">
        <f t="shared" si="22"/>
        <v>307.1717451523546</v>
      </c>
      <c r="AG42" s="177">
        <f t="shared" si="23"/>
        <v>0</v>
      </c>
      <c r="AH42" s="177">
        <v>0</v>
      </c>
      <c r="AI42" s="177">
        <f t="shared" si="24"/>
        <v>0</v>
      </c>
      <c r="AJ42" s="177">
        <f t="shared" si="25"/>
        <v>17.5</v>
      </c>
      <c r="AK42" s="177">
        <f t="shared" si="26"/>
        <v>306.25</v>
      </c>
      <c r="AL42" s="177">
        <f t="shared" si="27"/>
        <v>0</v>
      </c>
      <c r="AM42" s="177">
        <v>0</v>
      </c>
      <c r="AN42" s="177">
        <f t="shared" si="28"/>
        <v>0</v>
      </c>
      <c r="AO42" s="177">
        <f t="shared" si="29"/>
        <v>19.466666666666665</v>
      </c>
      <c r="AP42" s="177">
        <f t="shared" si="30"/>
        <v>378.95111111111106</v>
      </c>
      <c r="AQ42" s="177">
        <f t="shared" si="31"/>
        <v>0</v>
      </c>
      <c r="AR42" s="177">
        <v>0</v>
      </c>
      <c r="AS42" s="177">
        <f t="shared" si="32"/>
        <v>0</v>
      </c>
      <c r="AT42" s="177">
        <f t="shared" si="33"/>
        <v>19.666666666666668</v>
      </c>
      <c r="AU42" s="177">
        <f t="shared" si="34"/>
        <v>386.7777777777778</v>
      </c>
      <c r="AV42" s="177">
        <f t="shared" si="35"/>
        <v>0</v>
      </c>
      <c r="AW42" s="177">
        <v>0</v>
      </c>
      <c r="AX42" s="177">
        <f t="shared" si="36"/>
        <v>0</v>
      </c>
      <c r="AY42" s="177">
        <f t="shared" si="37"/>
        <v>21.1</v>
      </c>
      <c r="AZ42" s="177">
        <f t="shared" si="38"/>
        <v>445.21000000000004</v>
      </c>
      <c r="BA42" s="177">
        <f t="shared" si="39"/>
        <v>0</v>
      </c>
      <c r="BB42" s="177"/>
      <c r="BC42" s="177">
        <f t="shared" si="40"/>
        <v>0</v>
      </c>
      <c r="BD42" s="177">
        <f t="shared" si="41"/>
        <v>21.3</v>
      </c>
      <c r="BE42" s="177">
        <f t="shared" si="42"/>
        <v>453.69000000000005</v>
      </c>
      <c r="BF42" s="177">
        <f t="shared" si="43"/>
        <v>0</v>
      </c>
      <c r="BG42" s="177"/>
      <c r="BH42" s="177">
        <f t="shared" si="44"/>
        <v>0</v>
      </c>
      <c r="BI42" s="177">
        <f t="shared" si="45"/>
        <v>22.3</v>
      </c>
      <c r="BJ42" s="177">
        <f t="shared" si="46"/>
        <v>497.29</v>
      </c>
      <c r="BK42" s="177">
        <f t="shared" si="47"/>
        <v>0</v>
      </c>
      <c r="BL42" s="177"/>
      <c r="BM42" s="177">
        <f t="shared" si="48"/>
        <v>0</v>
      </c>
      <c r="BN42" s="177">
        <f t="shared" si="49"/>
        <v>23.4</v>
      </c>
      <c r="BO42" s="177">
        <f t="shared" si="50"/>
        <v>547.56</v>
      </c>
      <c r="BP42" s="177">
        <f t="shared" si="51"/>
        <v>0</v>
      </c>
      <c r="BQ42" s="177"/>
      <c r="BR42" s="177">
        <f t="shared" si="52"/>
        <v>0</v>
      </c>
      <c r="BS42" s="177">
        <f t="shared" si="53"/>
        <v>24.033333333333335</v>
      </c>
      <c r="BT42" s="177">
        <f t="shared" si="54"/>
        <v>577.6011111111112</v>
      </c>
      <c r="BU42" s="177">
        <f t="shared" si="55"/>
        <v>0</v>
      </c>
      <c r="BV42" s="177"/>
      <c r="BW42" s="177">
        <f t="shared" si="56"/>
        <v>0</v>
      </c>
      <c r="BX42" s="177">
        <f t="shared" si="57"/>
        <v>25.233333333333334</v>
      </c>
      <c r="BY42" s="177">
        <f t="shared" si="58"/>
        <v>636.7211111111112</v>
      </c>
      <c r="BZ42" s="177">
        <f t="shared" si="59"/>
        <v>0</v>
      </c>
      <c r="CA42" s="177"/>
      <c r="CB42" s="177">
        <f t="shared" si="60"/>
        <v>0</v>
      </c>
      <c r="CC42" s="177">
        <f t="shared" si="61"/>
        <v>26.366666666666667</v>
      </c>
      <c r="CD42" s="177">
        <f t="shared" si="62"/>
        <v>695.2011111111111</v>
      </c>
      <c r="CE42" s="177">
        <f t="shared" si="63"/>
        <v>0</v>
      </c>
      <c r="CF42" s="177"/>
      <c r="CG42" s="177">
        <f t="shared" si="64"/>
        <v>0</v>
      </c>
      <c r="CH42" s="177">
        <f t="shared" si="65"/>
        <v>27.366666666666667</v>
      </c>
      <c r="CI42" s="177">
        <f t="shared" si="66"/>
        <v>748.9344444444445</v>
      </c>
      <c r="CJ42" s="177">
        <f t="shared" si="67"/>
        <v>0</v>
      </c>
      <c r="CK42" s="177"/>
      <c r="CL42" s="177">
        <f t="shared" si="68"/>
        <v>0</v>
      </c>
      <c r="CM42" s="177">
        <f t="shared" si="69"/>
        <v>28.233333333333334</v>
      </c>
      <c r="CN42" s="177">
        <f t="shared" si="70"/>
        <v>797.1211111111112</v>
      </c>
      <c r="CO42" s="177">
        <f t="shared" si="71"/>
        <v>0</v>
      </c>
      <c r="CP42" s="177"/>
      <c r="CQ42" s="177">
        <f t="shared" si="72"/>
        <v>0</v>
      </c>
      <c r="CR42" s="177">
        <f t="shared" si="73"/>
        <v>29.133333333333333</v>
      </c>
      <c r="CS42" s="177">
        <f t="shared" si="74"/>
        <v>848.7511111111111</v>
      </c>
      <c r="CT42" s="177">
        <f t="shared" si="75"/>
        <v>0</v>
      </c>
      <c r="CU42" s="177"/>
      <c r="CV42" s="177">
        <f t="shared" si="76"/>
        <v>0</v>
      </c>
      <c r="CW42" s="177">
        <f t="shared" si="77"/>
        <v>30.1</v>
      </c>
      <c r="CX42" s="177">
        <f t="shared" si="78"/>
        <v>906.0100000000001</v>
      </c>
      <c r="CY42" s="177">
        <f t="shared" si="79"/>
        <v>0</v>
      </c>
      <c r="CZ42" s="188"/>
      <c r="DA42" s="177">
        <f t="shared" si="80"/>
        <v>0</v>
      </c>
      <c r="DB42" s="177">
        <f t="shared" si="81"/>
        <v>31.633333333333333</v>
      </c>
      <c r="DC42" s="177">
        <f t="shared" si="82"/>
        <v>1000.6677777777777</v>
      </c>
      <c r="DD42" s="188">
        <f t="shared" si="83"/>
        <v>0</v>
      </c>
    </row>
    <row r="43" spans="1:108" ht="12.75">
      <c r="A43" s="189" t="s">
        <v>2</v>
      </c>
      <c r="B43" s="190"/>
      <c r="C43" s="190"/>
      <c r="D43" s="184">
        <f aca="true" t="shared" si="86" ref="D43:AI43">SUM(D4:D42)</f>
        <v>7</v>
      </c>
      <c r="E43" s="184">
        <f t="shared" si="86"/>
        <v>284.5</v>
      </c>
      <c r="F43" s="184">
        <f t="shared" si="86"/>
        <v>-434.5714285714293</v>
      </c>
      <c r="G43" s="184">
        <f t="shared" si="86"/>
        <v>9782.367346938778</v>
      </c>
      <c r="H43" s="184">
        <f t="shared" si="86"/>
        <v>52.85714285714286</v>
      </c>
      <c r="I43" s="184">
        <f t="shared" si="86"/>
        <v>10</v>
      </c>
      <c r="J43" s="184">
        <f t="shared" si="86"/>
        <v>373</v>
      </c>
      <c r="K43" s="184">
        <f t="shared" si="86"/>
        <v>-304.20000000000033</v>
      </c>
      <c r="L43" s="184">
        <f t="shared" si="86"/>
        <v>7312.759999999998</v>
      </c>
      <c r="M43" s="184">
        <f t="shared" si="86"/>
        <v>35.599999999999994</v>
      </c>
      <c r="N43" s="184">
        <f t="shared" si="86"/>
        <v>10</v>
      </c>
      <c r="O43" s="184">
        <f t="shared" si="86"/>
        <v>359</v>
      </c>
      <c r="P43" s="184">
        <f t="shared" si="86"/>
        <v>-249.59999999999948</v>
      </c>
      <c r="Q43" s="184">
        <f t="shared" si="86"/>
        <v>6537.4400000000005</v>
      </c>
      <c r="R43" s="184">
        <f t="shared" si="86"/>
        <v>8.4</v>
      </c>
      <c r="S43" s="184">
        <f t="shared" si="86"/>
        <v>20</v>
      </c>
      <c r="T43" s="184">
        <f t="shared" si="86"/>
        <v>684</v>
      </c>
      <c r="U43" s="184">
        <f t="shared" si="86"/>
        <v>-183.29999999999967</v>
      </c>
      <c r="V43" s="184">
        <f t="shared" si="86"/>
        <v>5801.51</v>
      </c>
      <c r="W43" s="184">
        <f t="shared" si="86"/>
        <v>6.2</v>
      </c>
      <c r="X43" s="184">
        <f t="shared" si="86"/>
        <v>24</v>
      </c>
      <c r="Y43" s="184">
        <f t="shared" si="86"/>
        <v>792</v>
      </c>
      <c r="Z43" s="184">
        <f t="shared" si="86"/>
        <v>-136.5</v>
      </c>
      <c r="AA43" s="184">
        <f t="shared" si="86"/>
        <v>5417.75</v>
      </c>
      <c r="AB43" s="184">
        <f t="shared" si="86"/>
        <v>10</v>
      </c>
      <c r="AC43" s="184">
        <f t="shared" si="86"/>
        <v>19</v>
      </c>
      <c r="AD43" s="184">
        <f t="shared" si="86"/>
        <v>588.5</v>
      </c>
      <c r="AE43" s="184">
        <f t="shared" si="86"/>
        <v>-57.47368421052592</v>
      </c>
      <c r="AF43" s="184">
        <f t="shared" si="86"/>
        <v>5024.698060941829</v>
      </c>
      <c r="AG43" s="184">
        <f t="shared" si="86"/>
        <v>24.736842105263158</v>
      </c>
      <c r="AH43" s="184">
        <f t="shared" si="86"/>
        <v>30</v>
      </c>
      <c r="AI43" s="184">
        <f t="shared" si="86"/>
        <v>930</v>
      </c>
      <c r="AJ43" s="184">
        <f aca="true" t="shared" si="87" ref="AJ43:BO43">SUM(AJ4:AJ42)</f>
        <v>-58.5</v>
      </c>
      <c r="AK43" s="184">
        <f t="shared" si="87"/>
        <v>5027.75</v>
      </c>
      <c r="AL43" s="184">
        <f t="shared" si="87"/>
        <v>9.5</v>
      </c>
      <c r="AM43" s="184">
        <f t="shared" si="87"/>
        <v>30</v>
      </c>
      <c r="AN43" s="184">
        <f t="shared" si="87"/>
        <v>871</v>
      </c>
      <c r="AO43" s="184">
        <f t="shared" si="87"/>
        <v>18.200000000000035</v>
      </c>
      <c r="AP43" s="184">
        <f t="shared" si="87"/>
        <v>4948.493333333335</v>
      </c>
      <c r="AQ43" s="184">
        <f t="shared" si="87"/>
        <v>9.466666666666667</v>
      </c>
      <c r="AR43" s="184">
        <f t="shared" si="87"/>
        <v>30</v>
      </c>
      <c r="AS43" s="184">
        <f t="shared" si="87"/>
        <v>865</v>
      </c>
      <c r="AT43" s="184">
        <f t="shared" si="87"/>
        <v>25.999999999999886</v>
      </c>
      <c r="AU43" s="184">
        <f t="shared" si="87"/>
        <v>4957.333333333334</v>
      </c>
      <c r="AV43" s="184">
        <f t="shared" si="87"/>
        <v>6.666666666666667</v>
      </c>
      <c r="AW43" s="184">
        <f t="shared" si="87"/>
        <v>10</v>
      </c>
      <c r="AX43" s="184">
        <f t="shared" si="87"/>
        <v>274</v>
      </c>
      <c r="AY43" s="184">
        <f t="shared" si="87"/>
        <v>81.89999999999986</v>
      </c>
      <c r="AZ43" s="184">
        <f t="shared" si="87"/>
        <v>5111.990000000001</v>
      </c>
      <c r="BA43" s="184">
        <f t="shared" si="87"/>
        <v>2.9</v>
      </c>
      <c r="BB43" s="184">
        <f t="shared" si="87"/>
        <v>30</v>
      </c>
      <c r="BC43" s="184">
        <f t="shared" si="87"/>
        <v>816</v>
      </c>
      <c r="BD43" s="184">
        <f t="shared" si="87"/>
        <v>89.70000000000009</v>
      </c>
      <c r="BE43" s="184">
        <f t="shared" si="87"/>
        <v>5146.3099999999995</v>
      </c>
      <c r="BF43" s="184">
        <f t="shared" si="87"/>
        <v>8.299999999999999</v>
      </c>
      <c r="BG43" s="184">
        <f t="shared" si="87"/>
        <v>30</v>
      </c>
      <c r="BH43" s="184">
        <f t="shared" si="87"/>
        <v>786</v>
      </c>
      <c r="BI43" s="184">
        <f t="shared" si="87"/>
        <v>128.7</v>
      </c>
      <c r="BJ43" s="184">
        <f t="shared" si="87"/>
        <v>5364.71</v>
      </c>
      <c r="BK43" s="184">
        <f t="shared" si="87"/>
        <v>8.299999999999999</v>
      </c>
      <c r="BL43" s="184">
        <f t="shared" si="87"/>
        <v>30</v>
      </c>
      <c r="BM43" s="184">
        <f t="shared" si="87"/>
        <v>753</v>
      </c>
      <c r="BN43" s="184">
        <f t="shared" si="87"/>
        <v>171.6000000000001</v>
      </c>
      <c r="BO43" s="184">
        <f t="shared" si="87"/>
        <v>5695.040000000001</v>
      </c>
      <c r="BP43" s="184">
        <f aca="true" t="shared" si="88" ref="BP43:CU43">SUM(BP4:BP42)</f>
        <v>7.2</v>
      </c>
      <c r="BQ43" s="184">
        <f t="shared" si="88"/>
        <v>30</v>
      </c>
      <c r="BR43" s="184">
        <f t="shared" si="88"/>
        <v>734</v>
      </c>
      <c r="BS43" s="184">
        <f t="shared" si="88"/>
        <v>196.29999999999995</v>
      </c>
      <c r="BT43" s="184">
        <f t="shared" si="88"/>
        <v>5928.043333333334</v>
      </c>
      <c r="BU43" s="184">
        <f t="shared" si="88"/>
        <v>2.966666666666667</v>
      </c>
      <c r="BV43" s="184">
        <f t="shared" si="88"/>
        <v>30</v>
      </c>
      <c r="BW43" s="184">
        <f t="shared" si="88"/>
        <v>698</v>
      </c>
      <c r="BX43" s="184">
        <f t="shared" si="88"/>
        <v>243.10000000000008</v>
      </c>
      <c r="BY43" s="184">
        <f t="shared" si="88"/>
        <v>6455.323333333335</v>
      </c>
      <c r="BZ43" s="184">
        <f t="shared" si="88"/>
        <v>5.366666666666666</v>
      </c>
      <c r="CA43" s="184">
        <f t="shared" si="88"/>
        <v>30</v>
      </c>
      <c r="CB43" s="184">
        <f t="shared" si="88"/>
        <v>664</v>
      </c>
      <c r="CC43" s="184">
        <f t="shared" si="88"/>
        <v>287.3000000000001</v>
      </c>
      <c r="CD43" s="184">
        <f t="shared" si="88"/>
        <v>7056.4433333333345</v>
      </c>
      <c r="CE43" s="184">
        <f t="shared" si="88"/>
        <v>8.966666666666667</v>
      </c>
      <c r="CF43" s="184">
        <f t="shared" si="88"/>
        <v>30</v>
      </c>
      <c r="CG43" s="184">
        <f t="shared" si="88"/>
        <v>634</v>
      </c>
      <c r="CH43" s="184">
        <f t="shared" si="88"/>
        <v>326.30000000000007</v>
      </c>
      <c r="CI43" s="184">
        <f t="shared" si="88"/>
        <v>7670.043333333334</v>
      </c>
      <c r="CJ43" s="184">
        <f t="shared" si="88"/>
        <v>8.966666666666667</v>
      </c>
      <c r="CK43" s="184">
        <f t="shared" si="88"/>
        <v>30</v>
      </c>
      <c r="CL43" s="184">
        <f t="shared" si="88"/>
        <v>608</v>
      </c>
      <c r="CM43" s="184">
        <f t="shared" si="88"/>
        <v>360.10000000000014</v>
      </c>
      <c r="CN43" s="184">
        <f t="shared" si="88"/>
        <v>8264.923333333334</v>
      </c>
      <c r="CO43" s="184">
        <f t="shared" si="88"/>
        <v>7.366666666666666</v>
      </c>
      <c r="CP43" s="184">
        <f t="shared" si="88"/>
        <v>30</v>
      </c>
      <c r="CQ43" s="184">
        <f t="shared" si="88"/>
        <v>581</v>
      </c>
      <c r="CR43" s="184">
        <f t="shared" si="88"/>
        <v>395.1999999999999</v>
      </c>
      <c r="CS43" s="184">
        <f t="shared" si="88"/>
        <v>8944.693333333335</v>
      </c>
      <c r="CT43" s="184">
        <f t="shared" si="88"/>
        <v>7.466666666666667</v>
      </c>
      <c r="CU43" s="184">
        <f t="shared" si="88"/>
        <v>30</v>
      </c>
      <c r="CV43" s="184">
        <f aca="true" t="shared" si="89" ref="CV43:DD43">SUM(CV4:CV42)</f>
        <v>552</v>
      </c>
      <c r="CW43" s="184">
        <f t="shared" si="89"/>
        <v>432.90000000000015</v>
      </c>
      <c r="CX43" s="184">
        <f t="shared" si="89"/>
        <v>9745.19</v>
      </c>
      <c r="CY43" s="184">
        <f t="shared" si="89"/>
        <v>10.7</v>
      </c>
      <c r="CZ43" s="185">
        <f t="shared" si="89"/>
        <v>30</v>
      </c>
      <c r="DA43" s="184">
        <f t="shared" si="89"/>
        <v>506</v>
      </c>
      <c r="DB43" s="184">
        <f t="shared" si="89"/>
        <v>492.6999999999999</v>
      </c>
      <c r="DC43" s="184">
        <f t="shared" si="89"/>
        <v>11164.443333333333</v>
      </c>
      <c r="DD43" s="185">
        <f t="shared" si="89"/>
        <v>18.966666666666665</v>
      </c>
    </row>
    <row r="44" spans="1:108" ht="12.75">
      <c r="A44" s="189" t="s">
        <v>190</v>
      </c>
      <c r="B44" s="190"/>
      <c r="C44" s="190"/>
      <c r="D44" s="181">
        <f>E43/D43</f>
        <v>40.642857142857146</v>
      </c>
      <c r="E44" s="181"/>
      <c r="F44" s="181"/>
      <c r="G44" s="181"/>
      <c r="H44" s="181"/>
      <c r="I44" s="181">
        <f>J43/I43</f>
        <v>37.3</v>
      </c>
      <c r="J44" s="181"/>
      <c r="K44" s="181"/>
      <c r="L44" s="181"/>
      <c r="M44" s="181"/>
      <c r="N44" s="181">
        <f>O43/N43</f>
        <v>35.9</v>
      </c>
      <c r="O44" s="181"/>
      <c r="P44" s="181"/>
      <c r="Q44" s="181"/>
      <c r="R44" s="181"/>
      <c r="S44" s="181">
        <f>T43/S43</f>
        <v>34.2</v>
      </c>
      <c r="T44" s="181"/>
      <c r="U44" s="181"/>
      <c r="V44" s="181"/>
      <c r="W44" s="181"/>
      <c r="X44" s="181">
        <f>Y43/X43</f>
        <v>33</v>
      </c>
      <c r="Y44" s="181"/>
      <c r="Z44" s="181"/>
      <c r="AA44" s="181"/>
      <c r="AB44" s="181"/>
      <c r="AC44" s="181">
        <f>AD43/AC43</f>
        <v>30.973684210526315</v>
      </c>
      <c r="AD44" s="181"/>
      <c r="AE44" s="181"/>
      <c r="AF44" s="181"/>
      <c r="AG44" s="181"/>
      <c r="AH44" s="181">
        <f>AI43/AH43</f>
        <v>31</v>
      </c>
      <c r="AI44" s="181"/>
      <c r="AJ44" s="181"/>
      <c r="AK44" s="181"/>
      <c r="AL44" s="181"/>
      <c r="AM44" s="181">
        <f>AN43/AM43</f>
        <v>29.033333333333335</v>
      </c>
      <c r="AN44" s="181"/>
      <c r="AO44" s="181"/>
      <c r="AP44" s="181"/>
      <c r="AQ44" s="181"/>
      <c r="AR44" s="181">
        <f>AS43/AR43</f>
        <v>28.833333333333332</v>
      </c>
      <c r="AS44" s="181"/>
      <c r="AT44" s="181"/>
      <c r="AU44" s="181"/>
      <c r="AV44" s="181"/>
      <c r="AW44" s="181">
        <f>AX43/AW43</f>
        <v>27.4</v>
      </c>
      <c r="AX44" s="181"/>
      <c r="AY44" s="181"/>
      <c r="AZ44" s="181"/>
      <c r="BA44" s="181"/>
      <c r="BB44" s="181">
        <f>BC43/BB43</f>
        <v>27.2</v>
      </c>
      <c r="BC44" s="181"/>
      <c r="BD44" s="181"/>
      <c r="BE44" s="181"/>
      <c r="BF44" s="181"/>
      <c r="BG44" s="181">
        <f>BH43/BG43</f>
        <v>26.2</v>
      </c>
      <c r="BH44" s="181"/>
      <c r="BI44" s="181"/>
      <c r="BJ44" s="181"/>
      <c r="BK44" s="181"/>
      <c r="BL44" s="181">
        <f>BM43/BL43</f>
        <v>25.1</v>
      </c>
      <c r="BM44" s="181"/>
      <c r="BN44" s="181"/>
      <c r="BO44" s="181"/>
      <c r="BP44" s="181"/>
      <c r="BQ44" s="181">
        <f>BR43/BQ43</f>
        <v>24.466666666666665</v>
      </c>
      <c r="BR44" s="181"/>
      <c r="BS44" s="181"/>
      <c r="BT44" s="181"/>
      <c r="BU44" s="181"/>
      <c r="BV44" s="181">
        <f>BW43/BV43</f>
        <v>23.266666666666666</v>
      </c>
      <c r="BW44" s="181"/>
      <c r="BX44" s="181"/>
      <c r="BY44" s="181"/>
      <c r="BZ44" s="181"/>
      <c r="CA44" s="181">
        <f>CB43/CA43</f>
        <v>22.133333333333333</v>
      </c>
      <c r="CB44" s="181"/>
      <c r="CC44" s="181"/>
      <c r="CD44" s="181"/>
      <c r="CE44" s="181"/>
      <c r="CF44" s="181">
        <f>CG43/CF43</f>
        <v>21.133333333333333</v>
      </c>
      <c r="CG44" s="181"/>
      <c r="CH44" s="181"/>
      <c r="CI44" s="181"/>
      <c r="CJ44" s="181"/>
      <c r="CK44" s="181">
        <f>CL43/CK43</f>
        <v>20.266666666666666</v>
      </c>
      <c r="CL44" s="181"/>
      <c r="CM44" s="181"/>
      <c r="CN44" s="181"/>
      <c r="CO44" s="181"/>
      <c r="CP44" s="181">
        <f>CQ43/CP43</f>
        <v>19.366666666666667</v>
      </c>
      <c r="CQ44" s="181"/>
      <c r="CR44" s="181"/>
      <c r="CS44" s="181"/>
      <c r="CT44" s="181"/>
      <c r="CU44" s="181">
        <f>CV43/CU43</f>
        <v>18.4</v>
      </c>
      <c r="CV44" s="181"/>
      <c r="CW44" s="181"/>
      <c r="CX44" s="181"/>
      <c r="CY44" s="181"/>
      <c r="CZ44" s="191">
        <f>DA43/CZ43</f>
        <v>16.866666666666667</v>
      </c>
      <c r="DA44" s="181"/>
      <c r="DB44" s="181"/>
      <c r="DC44" s="181"/>
      <c r="DD44" s="191"/>
    </row>
    <row r="45" spans="1:108" ht="12.75">
      <c r="A45" s="189" t="s">
        <v>191</v>
      </c>
      <c r="B45" s="190"/>
      <c r="C45" s="190"/>
      <c r="D45" s="192">
        <f>SQRT(H43/(D43-1))</f>
        <v>2.9680841985233184</v>
      </c>
      <c r="E45" s="184"/>
      <c r="F45" s="184"/>
      <c r="G45" s="184"/>
      <c r="H45" s="184"/>
      <c r="I45" s="192">
        <f>SQRT(M43/(I43-1))</f>
        <v>1.9888578520235063</v>
      </c>
      <c r="J45" s="184"/>
      <c r="K45" s="184"/>
      <c r="L45" s="184"/>
      <c r="M45" s="184"/>
      <c r="N45" s="192">
        <f>SQRT(R43/(N43-1))</f>
        <v>0.9660917830792959</v>
      </c>
      <c r="O45" s="184"/>
      <c r="P45" s="184"/>
      <c r="Q45" s="184"/>
      <c r="R45" s="184"/>
      <c r="S45" s="192">
        <f>SQRT(W43/(S43-1))</f>
        <v>0.5712405705774795</v>
      </c>
      <c r="T45" s="184"/>
      <c r="U45" s="184"/>
      <c r="V45" s="184"/>
      <c r="W45" s="184"/>
      <c r="X45" s="192">
        <f>SQRT(AB43/(X43-1))</f>
        <v>0.659380473395787</v>
      </c>
      <c r="Y45" s="184"/>
      <c r="Z45" s="184"/>
      <c r="AA45" s="184"/>
      <c r="AB45" s="184"/>
      <c r="AC45" s="192">
        <f>SQRT(AG43/(AC43-1))</f>
        <v>1.1722922015640782</v>
      </c>
      <c r="AD45" s="184"/>
      <c r="AE45" s="184"/>
      <c r="AF45" s="184"/>
      <c r="AG45" s="184"/>
      <c r="AH45" s="192">
        <f>SQRT(AL43/(AH43-1))</f>
        <v>0.572351471472339</v>
      </c>
      <c r="AI45" s="184"/>
      <c r="AJ45" s="184"/>
      <c r="AK45" s="184"/>
      <c r="AL45" s="184"/>
      <c r="AM45" s="192">
        <f>SQRT(AQ43/(AM43-1))</f>
        <v>0.5713464637233658</v>
      </c>
      <c r="AN45" s="184"/>
      <c r="AO45" s="184"/>
      <c r="AP45" s="184"/>
      <c r="AQ45" s="184"/>
      <c r="AR45" s="192">
        <f>SQRT(AV43/(AR43-1))</f>
        <v>0.47946330148538413</v>
      </c>
      <c r="AS45" s="184"/>
      <c r="AT45" s="184"/>
      <c r="AU45" s="184"/>
      <c r="AV45" s="184"/>
      <c r="AW45" s="192">
        <f>SQRT(BA43/(AW43-1))</f>
        <v>0.5676462121975466</v>
      </c>
      <c r="AX45" s="184"/>
      <c r="AY45" s="184"/>
      <c r="AZ45" s="184"/>
      <c r="BA45" s="184"/>
      <c r="BB45" s="192">
        <f>SQRT(BF43/(BB43-1))</f>
        <v>0.534983080621924</v>
      </c>
      <c r="BC45" s="184"/>
      <c r="BD45" s="184"/>
      <c r="BE45" s="184"/>
      <c r="BF45" s="184"/>
      <c r="BG45" s="192">
        <f>SQRT(BK43/(BG43-1))</f>
        <v>0.534983080621924</v>
      </c>
      <c r="BH45" s="184"/>
      <c r="BI45" s="184"/>
      <c r="BJ45" s="184"/>
      <c r="BK45" s="184"/>
      <c r="BL45" s="192">
        <f>SQRT(BP43/(BL43-1))</f>
        <v>0.4982728791224398</v>
      </c>
      <c r="BM45" s="184"/>
      <c r="BN45" s="184"/>
      <c r="BO45" s="184"/>
      <c r="BP45" s="184"/>
      <c r="BQ45" s="192">
        <f>SQRT(BU43/(BQ43-1))</f>
        <v>0.319841914974746</v>
      </c>
      <c r="BR45" s="184"/>
      <c r="BS45" s="184"/>
      <c r="BT45" s="184"/>
      <c r="BU45" s="184"/>
      <c r="BV45" s="192">
        <f>SQRT(BZ43/(BV43-1))</f>
        <v>0.4301830671520763</v>
      </c>
      <c r="BW45" s="184"/>
      <c r="BX45" s="184"/>
      <c r="BY45" s="184"/>
      <c r="BZ45" s="184"/>
      <c r="CA45" s="192">
        <f>SQRT(CE43/(CA43-1))</f>
        <v>0.5560534167675355</v>
      </c>
      <c r="CB45" s="184"/>
      <c r="CC45" s="184"/>
      <c r="CD45" s="184"/>
      <c r="CE45" s="184"/>
      <c r="CF45" s="192">
        <f>SQRT(CJ43/(CF43-1))</f>
        <v>0.5560534167675355</v>
      </c>
      <c r="CG45" s="184"/>
      <c r="CH45" s="184"/>
      <c r="CI45" s="184"/>
      <c r="CJ45" s="184"/>
      <c r="CK45" s="192">
        <f>SQRT(CO43/(CK43-1))</f>
        <v>0.5040069329937309</v>
      </c>
      <c r="CL45" s="184"/>
      <c r="CM45" s="184"/>
      <c r="CN45" s="184"/>
      <c r="CO45" s="184"/>
      <c r="CP45" s="192">
        <f>SQRT(CT43/(CP43-1))</f>
        <v>0.5074162634049248</v>
      </c>
      <c r="CQ45" s="184"/>
      <c r="CR45" s="184"/>
      <c r="CS45" s="184"/>
      <c r="CT45" s="184"/>
      <c r="CU45" s="192">
        <f>SQRT(CY43/(CU43-1))</f>
        <v>0.6074253182419871</v>
      </c>
      <c r="CV45" s="184"/>
      <c r="CW45" s="184"/>
      <c r="CX45" s="184"/>
      <c r="CY45" s="184"/>
      <c r="CZ45" s="193">
        <f>SQRT(DD43/(CZ43-1))</f>
        <v>0.8087168778415268</v>
      </c>
      <c r="DA45" s="184"/>
      <c r="DB45" s="184"/>
      <c r="DC45" s="184"/>
      <c r="DD45" s="185"/>
    </row>
    <row r="46" spans="1:108" ht="12.75">
      <c r="A46" s="189" t="s">
        <v>3</v>
      </c>
      <c r="B46" s="190"/>
      <c r="C46" s="190"/>
      <c r="D46" s="184">
        <v>2</v>
      </c>
      <c r="E46" s="184"/>
      <c r="F46" s="184"/>
      <c r="G46" s="184"/>
      <c r="H46" s="184"/>
      <c r="I46" s="184">
        <v>2</v>
      </c>
      <c r="J46" s="184"/>
      <c r="K46" s="184"/>
      <c r="L46" s="184"/>
      <c r="M46" s="184"/>
      <c r="N46" s="184">
        <v>2</v>
      </c>
      <c r="O46" s="184"/>
      <c r="P46" s="184"/>
      <c r="Q46" s="184"/>
      <c r="R46" s="184"/>
      <c r="S46" s="184">
        <v>3</v>
      </c>
      <c r="T46" s="184"/>
      <c r="U46" s="184"/>
      <c r="V46" s="184"/>
      <c r="W46" s="184"/>
      <c r="X46" s="184">
        <v>7</v>
      </c>
      <c r="Y46" s="184"/>
      <c r="Z46" s="184"/>
      <c r="AA46" s="184"/>
      <c r="AB46" s="184"/>
      <c r="AC46" s="184">
        <v>2</v>
      </c>
      <c r="AD46" s="184"/>
      <c r="AE46" s="184"/>
      <c r="AF46" s="184"/>
      <c r="AG46" s="184"/>
      <c r="AH46" s="184">
        <v>9</v>
      </c>
      <c r="AI46" s="184"/>
      <c r="AJ46" s="184"/>
      <c r="AK46" s="184"/>
      <c r="AL46" s="184"/>
      <c r="AM46" s="184">
        <v>5</v>
      </c>
      <c r="AN46" s="184"/>
      <c r="AO46" s="184"/>
      <c r="AP46" s="184"/>
      <c r="AQ46" s="184"/>
      <c r="AR46" s="184">
        <v>12</v>
      </c>
      <c r="AS46" s="184"/>
      <c r="AT46" s="184"/>
      <c r="AU46" s="184"/>
      <c r="AV46" s="184"/>
      <c r="AW46" s="184">
        <v>1</v>
      </c>
      <c r="AX46" s="184"/>
      <c r="AY46" s="184"/>
      <c r="AZ46" s="184"/>
      <c r="BA46" s="184"/>
      <c r="BB46" s="184">
        <v>14</v>
      </c>
      <c r="BC46" s="184"/>
      <c r="BD46" s="184"/>
      <c r="BE46" s="184"/>
      <c r="BF46" s="184"/>
      <c r="BG46" s="184">
        <v>18</v>
      </c>
      <c r="BH46" s="184"/>
      <c r="BI46" s="184"/>
      <c r="BJ46" s="184"/>
      <c r="BK46" s="184"/>
      <c r="BL46" s="184">
        <v>29</v>
      </c>
      <c r="BM46" s="184"/>
      <c r="BN46" s="184"/>
      <c r="BO46" s="184"/>
      <c r="BP46" s="184"/>
      <c r="BQ46" s="184">
        <v>38</v>
      </c>
      <c r="BR46" s="184"/>
      <c r="BS46" s="184"/>
      <c r="BT46" s="184"/>
      <c r="BU46" s="184"/>
      <c r="BV46" s="184">
        <v>48</v>
      </c>
      <c r="BW46" s="184"/>
      <c r="BX46" s="184"/>
      <c r="BY46" s="184"/>
      <c r="BZ46" s="184"/>
      <c r="CA46" s="184">
        <v>36</v>
      </c>
      <c r="CB46" s="184"/>
      <c r="CC46" s="184"/>
      <c r="CD46" s="184"/>
      <c r="CE46" s="184"/>
      <c r="CF46" s="184">
        <v>30</v>
      </c>
      <c r="CG46" s="184"/>
      <c r="CH46" s="184"/>
      <c r="CI46" s="184"/>
      <c r="CJ46" s="184"/>
      <c r="CK46" s="184">
        <v>21</v>
      </c>
      <c r="CL46" s="184"/>
      <c r="CM46" s="184"/>
      <c r="CN46" s="184"/>
      <c r="CO46" s="184"/>
      <c r="CP46" s="184">
        <v>11</v>
      </c>
      <c r="CQ46" s="184"/>
      <c r="CR46" s="184"/>
      <c r="CS46" s="184"/>
      <c r="CT46" s="184"/>
      <c r="CU46" s="184">
        <v>3</v>
      </c>
      <c r="CV46" s="184"/>
      <c r="CW46" s="184"/>
      <c r="CX46" s="184"/>
      <c r="CY46" s="184"/>
      <c r="CZ46" s="185">
        <v>1</v>
      </c>
      <c r="DA46" s="184"/>
      <c r="DB46" s="184"/>
      <c r="DC46" s="184"/>
      <c r="DD46" s="185"/>
    </row>
    <row r="47" spans="1:108" ht="12.75">
      <c r="A47" s="189" t="s">
        <v>4</v>
      </c>
      <c r="B47" s="190"/>
      <c r="C47" s="190"/>
      <c r="D47" s="184">
        <v>8</v>
      </c>
      <c r="E47" s="184"/>
      <c r="F47" s="184"/>
      <c r="G47" s="184"/>
      <c r="H47" s="184"/>
      <c r="I47" s="184">
        <v>10</v>
      </c>
      <c r="J47" s="184"/>
      <c r="K47" s="184"/>
      <c r="L47" s="184"/>
      <c r="M47" s="184"/>
      <c r="N47" s="184">
        <v>15</v>
      </c>
      <c r="O47" s="184"/>
      <c r="P47" s="184"/>
      <c r="Q47" s="184"/>
      <c r="R47" s="184"/>
      <c r="S47" s="184">
        <v>20</v>
      </c>
      <c r="T47" s="184"/>
      <c r="U47" s="184"/>
      <c r="V47" s="184"/>
      <c r="W47" s="184"/>
      <c r="X47" s="184">
        <v>24</v>
      </c>
      <c r="Y47" s="184"/>
      <c r="Z47" s="184"/>
      <c r="AA47" s="184"/>
      <c r="AB47" s="184"/>
      <c r="AC47" s="184">
        <v>30</v>
      </c>
      <c r="AD47" s="184"/>
      <c r="AE47" s="184"/>
      <c r="AF47" s="184"/>
      <c r="AG47" s="184"/>
      <c r="AH47" s="184">
        <v>30</v>
      </c>
      <c r="AI47" s="184"/>
      <c r="AJ47" s="184"/>
      <c r="AK47" s="184"/>
      <c r="AL47" s="184"/>
      <c r="AM47" s="184">
        <v>36</v>
      </c>
      <c r="AN47" s="184"/>
      <c r="AO47" s="184"/>
      <c r="AP47" s="184"/>
      <c r="AQ47" s="184"/>
      <c r="AR47" s="184">
        <v>36</v>
      </c>
      <c r="AS47" s="184"/>
      <c r="AT47" s="184"/>
      <c r="AU47" s="184"/>
      <c r="AV47" s="184"/>
      <c r="AW47" s="184">
        <v>40</v>
      </c>
      <c r="AX47" s="184"/>
      <c r="AY47" s="184"/>
      <c r="AZ47" s="184"/>
      <c r="BA47" s="184"/>
      <c r="BB47" s="184">
        <v>70</v>
      </c>
      <c r="BC47" s="184"/>
      <c r="BD47" s="184"/>
      <c r="BE47" s="184"/>
      <c r="BF47" s="184"/>
      <c r="BG47" s="184">
        <v>80</v>
      </c>
      <c r="BH47" s="184"/>
      <c r="BI47" s="184"/>
      <c r="BJ47" s="184"/>
      <c r="BK47" s="184"/>
      <c r="BL47" s="184">
        <v>90</v>
      </c>
      <c r="BM47" s="184"/>
      <c r="BN47" s="184"/>
      <c r="BO47" s="184"/>
      <c r="BP47" s="184"/>
      <c r="BQ47" s="184">
        <v>100</v>
      </c>
      <c r="BR47" s="184"/>
      <c r="BS47" s="184"/>
      <c r="BT47" s="184"/>
      <c r="BU47" s="184"/>
      <c r="BV47" s="184">
        <v>110</v>
      </c>
      <c r="BW47" s="184"/>
      <c r="BX47" s="184"/>
      <c r="BY47" s="184"/>
      <c r="BZ47" s="184"/>
      <c r="CA47" s="194">
        <f>(CA49/CA52)*1000</f>
        <v>248.4</v>
      </c>
      <c r="CB47" s="184"/>
      <c r="CC47" s="184"/>
      <c r="CD47" s="184"/>
      <c r="CE47" s="184"/>
      <c r="CF47" s="194">
        <f>(CF49/CF52)*1000</f>
        <v>292.10526315789474</v>
      </c>
      <c r="CG47" s="194"/>
      <c r="CH47" s="194"/>
      <c r="CI47" s="194"/>
      <c r="CJ47" s="194"/>
      <c r="CK47" s="194">
        <f>(CK49/CK52)*1000</f>
        <v>295.96774193548384</v>
      </c>
      <c r="CL47" s="194"/>
      <c r="CM47" s="194"/>
      <c r="CN47" s="194"/>
      <c r="CO47" s="194"/>
      <c r="CP47" s="194">
        <f>(CP49/CP52)*1000</f>
        <v>368.6274509803921</v>
      </c>
      <c r="CQ47" s="194"/>
      <c r="CR47" s="194"/>
      <c r="CS47" s="194"/>
      <c r="CT47" s="194"/>
      <c r="CU47" s="194">
        <f>(CU49/CU52)*1000</f>
        <v>408.00000000000006</v>
      </c>
      <c r="CV47" s="194"/>
      <c r="CW47" s="194"/>
      <c r="CX47" s="194"/>
      <c r="CY47" s="194"/>
      <c r="CZ47" s="267">
        <f>(CZ49/CZ52)*1000</f>
        <v>538.2352941176471</v>
      </c>
      <c r="DA47" s="184"/>
      <c r="DB47" s="184"/>
      <c r="DC47" s="184"/>
      <c r="DD47" s="185"/>
    </row>
    <row r="48" spans="1:108" ht="12.75">
      <c r="A48" s="189" t="s">
        <v>5</v>
      </c>
      <c r="B48" s="190"/>
      <c r="C48" s="19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>
        <v>8.1585</v>
      </c>
      <c r="T48" s="181"/>
      <c r="U48" s="181"/>
      <c r="V48" s="181"/>
      <c r="W48" s="181"/>
      <c r="X48" s="181">
        <v>8.63</v>
      </c>
      <c r="Y48" s="181"/>
      <c r="Z48" s="181"/>
      <c r="AA48" s="181"/>
      <c r="AB48" s="181"/>
      <c r="AC48" s="181"/>
      <c r="AD48" s="181"/>
      <c r="AE48" s="181"/>
      <c r="AF48" s="181"/>
      <c r="AG48" s="181"/>
      <c r="AH48" s="181">
        <v>8.738</v>
      </c>
      <c r="AI48" s="181"/>
      <c r="AJ48" s="181"/>
      <c r="AK48" s="181"/>
      <c r="AL48" s="181"/>
      <c r="AM48" s="181">
        <v>6.981</v>
      </c>
      <c r="AN48" s="181"/>
      <c r="AO48" s="181"/>
      <c r="AP48" s="181"/>
      <c r="AQ48" s="181"/>
      <c r="AR48" s="181">
        <v>5.9721</v>
      </c>
      <c r="AS48" s="181"/>
      <c r="AT48" s="181"/>
      <c r="AU48" s="181"/>
      <c r="AV48" s="181"/>
      <c r="AW48" s="181"/>
      <c r="AX48" s="181"/>
      <c r="AY48" s="181"/>
      <c r="AZ48" s="181"/>
      <c r="BA48" s="181"/>
      <c r="BB48" s="181">
        <v>5.275</v>
      </c>
      <c r="BC48" s="181"/>
      <c r="BD48" s="181"/>
      <c r="BE48" s="181"/>
      <c r="BF48" s="181"/>
      <c r="BG48" s="181">
        <v>4.41</v>
      </c>
      <c r="BH48" s="181"/>
      <c r="BI48" s="181"/>
      <c r="BJ48" s="181"/>
      <c r="BK48" s="181"/>
      <c r="BL48" s="181">
        <v>3.79</v>
      </c>
      <c r="BM48" s="181"/>
      <c r="BN48" s="181"/>
      <c r="BO48" s="181"/>
      <c r="BP48" s="181"/>
      <c r="BQ48" s="181">
        <v>3.355</v>
      </c>
      <c r="BR48" s="181"/>
      <c r="BS48" s="181"/>
      <c r="BT48" s="181"/>
      <c r="BU48" s="181"/>
      <c r="BV48" s="181">
        <v>2.925</v>
      </c>
      <c r="BW48" s="181"/>
      <c r="BX48" s="181"/>
      <c r="BY48" s="181"/>
      <c r="BZ48" s="181"/>
      <c r="CA48" s="181">
        <v>2.5</v>
      </c>
      <c r="CB48" s="181"/>
      <c r="CC48" s="181"/>
      <c r="CD48" s="181"/>
      <c r="CE48" s="181"/>
      <c r="CF48" s="181">
        <v>2.09</v>
      </c>
      <c r="CG48" s="181"/>
      <c r="CH48" s="181"/>
      <c r="CI48" s="181"/>
      <c r="CJ48" s="181"/>
      <c r="CK48" s="181">
        <v>1.86</v>
      </c>
      <c r="CL48" s="181"/>
      <c r="CM48" s="181"/>
      <c r="CN48" s="181"/>
      <c r="CO48" s="181"/>
      <c r="CP48" s="181">
        <v>1.53</v>
      </c>
      <c r="CQ48" s="181"/>
      <c r="CR48" s="181"/>
      <c r="CS48" s="181"/>
      <c r="CT48" s="181"/>
      <c r="CU48" s="181">
        <v>1.375</v>
      </c>
      <c r="CV48" s="181"/>
      <c r="CW48" s="181"/>
      <c r="CX48" s="181"/>
      <c r="CY48" s="181"/>
      <c r="CZ48" s="191">
        <v>1.02</v>
      </c>
      <c r="DA48" s="181"/>
      <c r="DB48" s="181"/>
      <c r="DC48" s="181"/>
      <c r="DD48" s="191"/>
    </row>
    <row r="49" spans="1:108" ht="12.75">
      <c r="A49" s="189" t="s">
        <v>6</v>
      </c>
      <c r="B49" s="190"/>
      <c r="C49" s="190"/>
      <c r="D49" s="181">
        <f>D47*D52/1000</f>
        <v>0</v>
      </c>
      <c r="E49" s="184"/>
      <c r="F49" s="184"/>
      <c r="G49" s="184"/>
      <c r="H49" s="184"/>
      <c r="I49" s="181">
        <f>I47*I52/1000</f>
        <v>0</v>
      </c>
      <c r="J49" s="184"/>
      <c r="K49" s="184"/>
      <c r="L49" s="184"/>
      <c r="M49" s="184"/>
      <c r="N49" s="181">
        <f>N47*N52/1000</f>
        <v>0</v>
      </c>
      <c r="O49" s="184"/>
      <c r="P49" s="184"/>
      <c r="Q49" s="184"/>
      <c r="R49" s="184"/>
      <c r="S49" s="181">
        <f>S47*S52/1000</f>
        <v>8.158499999999998</v>
      </c>
      <c r="T49" s="184"/>
      <c r="U49" s="184"/>
      <c r="V49" s="184"/>
      <c r="W49" s="184"/>
      <c r="X49" s="181">
        <f>X47*X52/1000</f>
        <v>8.63</v>
      </c>
      <c r="Y49" s="184"/>
      <c r="Z49" s="184"/>
      <c r="AA49" s="184"/>
      <c r="AB49" s="184"/>
      <c r="AC49" s="181">
        <f>AC47*AC52/1000</f>
        <v>0</v>
      </c>
      <c r="AD49" s="184"/>
      <c r="AE49" s="184"/>
      <c r="AF49" s="184"/>
      <c r="AG49" s="184"/>
      <c r="AH49" s="181">
        <f>AH47*AH52/1000</f>
        <v>8.738</v>
      </c>
      <c r="AI49" s="184"/>
      <c r="AJ49" s="184"/>
      <c r="AK49" s="184"/>
      <c r="AL49" s="184"/>
      <c r="AM49" s="181">
        <f>AM47*AM52/1000</f>
        <v>8.377199999999998</v>
      </c>
      <c r="AN49" s="184"/>
      <c r="AO49" s="184"/>
      <c r="AP49" s="184"/>
      <c r="AQ49" s="184"/>
      <c r="AR49" s="181">
        <f>AR47*AR52/1000</f>
        <v>7.166519999999999</v>
      </c>
      <c r="AS49" s="184"/>
      <c r="AT49" s="184"/>
      <c r="AU49" s="184"/>
      <c r="AV49" s="184"/>
      <c r="AW49" s="181"/>
      <c r="AX49" s="181"/>
      <c r="AY49" s="181"/>
      <c r="AZ49" s="181"/>
      <c r="BA49" s="181"/>
      <c r="BB49" s="181">
        <f>BB47*BB52/1000</f>
        <v>12.308333333333334</v>
      </c>
      <c r="BC49" s="184"/>
      <c r="BD49" s="184"/>
      <c r="BE49" s="184"/>
      <c r="BF49" s="184"/>
      <c r="BG49" s="181">
        <f>BG47*BG52/1000</f>
        <v>11.76</v>
      </c>
      <c r="BH49" s="181"/>
      <c r="BI49" s="181"/>
      <c r="BJ49" s="181"/>
      <c r="BK49" s="181"/>
      <c r="BL49" s="181">
        <f>BL47*BL52/1000</f>
        <v>11.37</v>
      </c>
      <c r="BM49" s="181"/>
      <c r="BN49" s="181"/>
      <c r="BO49" s="181"/>
      <c r="BP49" s="181"/>
      <c r="BQ49" s="181">
        <f>BQ47*BQ52/1000</f>
        <v>11.183333333333332</v>
      </c>
      <c r="BR49" s="181"/>
      <c r="BS49" s="181"/>
      <c r="BT49" s="181"/>
      <c r="BU49" s="181"/>
      <c r="BV49" s="181">
        <f>BV47*BV52/1000</f>
        <v>10.724999999999998</v>
      </c>
      <c r="BW49" s="181"/>
      <c r="BX49" s="181"/>
      <c r="BY49" s="181"/>
      <c r="BZ49" s="181"/>
      <c r="CA49" s="181">
        <f>+CA50-2</f>
        <v>20.7</v>
      </c>
      <c r="CB49" s="184"/>
      <c r="CC49" s="184"/>
      <c r="CD49" s="184"/>
      <c r="CE49" s="184"/>
      <c r="CF49" s="181">
        <f>+CF50-2</f>
        <v>20.35</v>
      </c>
      <c r="CG49" s="184"/>
      <c r="CH49" s="184"/>
      <c r="CI49" s="184"/>
      <c r="CJ49" s="184"/>
      <c r="CK49" s="181">
        <f>+CK50-2</f>
        <v>18.35</v>
      </c>
      <c r="CL49" s="184"/>
      <c r="CM49" s="184"/>
      <c r="CN49" s="184"/>
      <c r="CO49" s="184"/>
      <c r="CP49" s="181">
        <f>+CP50-2</f>
        <v>18.8</v>
      </c>
      <c r="CQ49" s="184"/>
      <c r="CR49" s="184"/>
      <c r="CS49" s="184"/>
      <c r="CT49" s="184"/>
      <c r="CU49" s="181">
        <f>+CU50-2</f>
        <v>18.7</v>
      </c>
      <c r="CV49" s="184"/>
      <c r="CW49" s="184"/>
      <c r="CX49" s="184"/>
      <c r="CY49" s="184"/>
      <c r="CZ49" s="191">
        <f>+CZ50-2</f>
        <v>18.3</v>
      </c>
      <c r="DA49" s="181"/>
      <c r="DB49" s="181"/>
      <c r="DC49" s="181"/>
      <c r="DD49" s="191"/>
    </row>
    <row r="50" spans="1:108" ht="12.75">
      <c r="A50" s="175" t="s">
        <v>7</v>
      </c>
      <c r="B50" s="173"/>
      <c r="C50" s="173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>
        <f>S49+5</f>
        <v>13.158499999999998</v>
      </c>
      <c r="T50" s="186"/>
      <c r="U50" s="186"/>
      <c r="V50" s="186"/>
      <c r="W50" s="186"/>
      <c r="X50" s="186">
        <f>X49+5</f>
        <v>13.63</v>
      </c>
      <c r="Y50" s="186"/>
      <c r="Z50" s="186"/>
      <c r="AA50" s="186"/>
      <c r="AB50" s="186"/>
      <c r="AC50" s="186"/>
      <c r="AD50" s="186"/>
      <c r="AE50" s="186"/>
      <c r="AF50" s="186"/>
      <c r="AG50" s="186"/>
      <c r="AH50" s="186">
        <f>AH49+5</f>
        <v>13.738</v>
      </c>
      <c r="AI50" s="186"/>
      <c r="AJ50" s="186"/>
      <c r="AK50" s="186"/>
      <c r="AL50" s="186"/>
      <c r="AM50" s="186">
        <f>AM49+5</f>
        <v>13.377199999999998</v>
      </c>
      <c r="AN50" s="186"/>
      <c r="AO50" s="186"/>
      <c r="AP50" s="186"/>
      <c r="AQ50" s="186"/>
      <c r="AR50" s="186">
        <f>AR49+5</f>
        <v>12.166519999999998</v>
      </c>
      <c r="AS50" s="186"/>
      <c r="AT50" s="186"/>
      <c r="AU50" s="186"/>
      <c r="AV50" s="186"/>
      <c r="AW50" s="186"/>
      <c r="AX50" s="186"/>
      <c r="AY50" s="186"/>
      <c r="AZ50" s="186"/>
      <c r="BA50" s="186"/>
      <c r="BB50" s="186">
        <f>BB49+13</f>
        <v>25.308333333333334</v>
      </c>
      <c r="BC50" s="177"/>
      <c r="BD50" s="177"/>
      <c r="BE50" s="177"/>
      <c r="BF50" s="177"/>
      <c r="BG50" s="186">
        <f>BG49+13</f>
        <v>24.759999999999998</v>
      </c>
      <c r="BH50" s="177"/>
      <c r="BI50" s="177"/>
      <c r="BJ50" s="177"/>
      <c r="BK50" s="177"/>
      <c r="BL50" s="186">
        <f>BL49+13</f>
        <v>24.369999999999997</v>
      </c>
      <c r="BM50" s="177"/>
      <c r="BN50" s="177"/>
      <c r="BO50" s="177"/>
      <c r="BP50" s="177"/>
      <c r="BQ50" s="186">
        <f>BQ49+13</f>
        <v>24.18333333333333</v>
      </c>
      <c r="BR50" s="186"/>
      <c r="BS50" s="186"/>
      <c r="BT50" s="186"/>
      <c r="BU50" s="186"/>
      <c r="BV50" s="186">
        <f>BV49+13</f>
        <v>23.724999999999998</v>
      </c>
      <c r="BW50" s="177"/>
      <c r="BX50" s="177"/>
      <c r="BY50" s="177"/>
      <c r="BZ50" s="177"/>
      <c r="CA50" s="186">
        <v>22.7</v>
      </c>
      <c r="CB50" s="186"/>
      <c r="CC50" s="186"/>
      <c r="CD50" s="186"/>
      <c r="CE50" s="186"/>
      <c r="CF50" s="186">
        <v>22.35</v>
      </c>
      <c r="CG50" s="186"/>
      <c r="CH50" s="186"/>
      <c r="CI50" s="186"/>
      <c r="CJ50" s="186"/>
      <c r="CK50" s="186">
        <v>20.35</v>
      </c>
      <c r="CL50" s="186"/>
      <c r="CM50" s="186"/>
      <c r="CN50" s="186"/>
      <c r="CO50" s="186"/>
      <c r="CP50" s="186">
        <v>20.8</v>
      </c>
      <c r="CQ50" s="186"/>
      <c r="CR50" s="186"/>
      <c r="CS50" s="186"/>
      <c r="CT50" s="186"/>
      <c r="CU50" s="186">
        <v>20.7</v>
      </c>
      <c r="CV50" s="186"/>
      <c r="CW50" s="186"/>
      <c r="CX50" s="186"/>
      <c r="CY50" s="186"/>
      <c r="CZ50" s="195">
        <v>20.3</v>
      </c>
      <c r="DA50" s="177"/>
      <c r="DB50" s="177"/>
      <c r="DC50" s="177"/>
      <c r="DD50" s="188"/>
    </row>
    <row r="51" spans="1:108" ht="12.75">
      <c r="A51" s="196" t="s">
        <v>8</v>
      </c>
      <c r="B51" s="173"/>
      <c r="C51" s="173"/>
      <c r="D51" s="197" t="s">
        <v>9</v>
      </c>
      <c r="E51" s="197"/>
      <c r="F51" s="197"/>
      <c r="G51" s="197"/>
      <c r="H51" s="197"/>
      <c r="I51" s="197" t="s">
        <v>9</v>
      </c>
      <c r="J51" s="197"/>
      <c r="K51" s="197"/>
      <c r="L51" s="197"/>
      <c r="M51" s="197"/>
      <c r="N51" s="197" t="s">
        <v>9</v>
      </c>
      <c r="O51" s="197"/>
      <c r="P51" s="197"/>
      <c r="Q51" s="197"/>
      <c r="R51" s="197"/>
      <c r="S51" s="197" t="s">
        <v>9</v>
      </c>
      <c r="T51" s="197"/>
      <c r="U51" s="197"/>
      <c r="V51" s="197"/>
      <c r="W51" s="197"/>
      <c r="X51" s="197" t="s">
        <v>9</v>
      </c>
      <c r="Y51" s="197"/>
      <c r="Z51" s="197"/>
      <c r="AA51" s="197"/>
      <c r="AB51" s="197"/>
      <c r="AC51" s="197" t="s">
        <v>9</v>
      </c>
      <c r="AD51" s="197"/>
      <c r="AE51" s="197"/>
      <c r="AF51" s="197"/>
      <c r="AG51" s="197"/>
      <c r="AH51" s="197" t="s">
        <v>9</v>
      </c>
      <c r="AI51" s="197"/>
      <c r="AJ51" s="197"/>
      <c r="AK51" s="197"/>
      <c r="AL51" s="197"/>
      <c r="AM51" s="197" t="s">
        <v>9</v>
      </c>
      <c r="AN51" s="197"/>
      <c r="AO51" s="197"/>
      <c r="AP51" s="197"/>
      <c r="AQ51" s="197"/>
      <c r="AR51" s="197" t="s">
        <v>9</v>
      </c>
      <c r="AS51" s="197"/>
      <c r="AT51" s="197"/>
      <c r="AU51" s="197"/>
      <c r="AV51" s="197"/>
      <c r="AW51" s="197" t="s">
        <v>9</v>
      </c>
      <c r="AX51" s="197"/>
      <c r="AY51" s="197"/>
      <c r="AZ51" s="197"/>
      <c r="BA51" s="197"/>
      <c r="BB51" s="197" t="s">
        <v>10</v>
      </c>
      <c r="BC51" s="197"/>
      <c r="BD51" s="197"/>
      <c r="BE51" s="197"/>
      <c r="BF51" s="197"/>
      <c r="BG51" s="197" t="s">
        <v>10</v>
      </c>
      <c r="BH51" s="197"/>
      <c r="BI51" s="197"/>
      <c r="BJ51" s="197"/>
      <c r="BK51" s="197"/>
      <c r="BL51" s="197" t="s">
        <v>10</v>
      </c>
      <c r="BM51" s="197"/>
      <c r="BN51" s="197"/>
      <c r="BO51" s="197"/>
      <c r="BP51" s="197"/>
      <c r="BQ51" s="197" t="s">
        <v>10</v>
      </c>
      <c r="BR51" s="197"/>
      <c r="BS51" s="197"/>
      <c r="BT51" s="197"/>
      <c r="BU51" s="197"/>
      <c r="BV51" s="197" t="s">
        <v>10</v>
      </c>
      <c r="BW51" s="197"/>
      <c r="BX51" s="197"/>
      <c r="BY51" s="197"/>
      <c r="BZ51" s="197"/>
      <c r="CA51" s="197" t="s">
        <v>11</v>
      </c>
      <c r="CB51" s="197"/>
      <c r="CC51" s="197"/>
      <c r="CD51" s="197"/>
      <c r="CE51" s="197"/>
      <c r="CF51" s="197" t="s">
        <v>11</v>
      </c>
      <c r="CG51" s="186"/>
      <c r="CH51" s="186"/>
      <c r="CI51" s="186"/>
      <c r="CJ51" s="186"/>
      <c r="CK51" s="197" t="s">
        <v>11</v>
      </c>
      <c r="CL51" s="186"/>
      <c r="CM51" s="186"/>
      <c r="CN51" s="186"/>
      <c r="CO51" s="186"/>
      <c r="CP51" s="197" t="s">
        <v>11</v>
      </c>
      <c r="CQ51" s="186"/>
      <c r="CR51" s="186"/>
      <c r="CS51" s="186"/>
      <c r="CT51" s="186"/>
      <c r="CU51" s="197" t="s">
        <v>11</v>
      </c>
      <c r="CV51" s="186"/>
      <c r="CW51" s="186"/>
      <c r="CX51" s="186"/>
      <c r="CY51" s="186"/>
      <c r="CZ51" s="198" t="s">
        <v>11</v>
      </c>
      <c r="DA51" s="196"/>
      <c r="DB51" s="196"/>
      <c r="DC51" s="196"/>
      <c r="DD51" s="199"/>
    </row>
    <row r="52" spans="1:108" ht="12.75">
      <c r="A52" s="175" t="s">
        <v>12</v>
      </c>
      <c r="B52" s="173"/>
      <c r="C52" s="173"/>
      <c r="D52" s="200"/>
      <c r="E52" s="177"/>
      <c r="F52" s="177"/>
      <c r="G52" s="177"/>
      <c r="H52" s="177"/>
      <c r="I52" s="200"/>
      <c r="J52" s="177"/>
      <c r="K52" s="177"/>
      <c r="L52" s="177"/>
      <c r="M52" s="177"/>
      <c r="N52" s="200"/>
      <c r="O52" s="177"/>
      <c r="P52" s="177"/>
      <c r="Q52" s="177"/>
      <c r="R52" s="177"/>
      <c r="S52" s="200">
        <f>S48/S43*1000</f>
        <v>407.92499999999995</v>
      </c>
      <c r="T52" s="177"/>
      <c r="U52" s="177"/>
      <c r="V52" s="177"/>
      <c r="W52" s="177"/>
      <c r="X52" s="200">
        <f>X48/X43*1000</f>
        <v>359.58333333333337</v>
      </c>
      <c r="Y52" s="177"/>
      <c r="Z52" s="177"/>
      <c r="AA52" s="177"/>
      <c r="AB52" s="177"/>
      <c r="AC52" s="200"/>
      <c r="AD52" s="177"/>
      <c r="AE52" s="177"/>
      <c r="AF52" s="177"/>
      <c r="AG52" s="177"/>
      <c r="AH52" s="200">
        <f>AH48/AH43*1000</f>
        <v>291.26666666666665</v>
      </c>
      <c r="AI52" s="177"/>
      <c r="AJ52" s="177"/>
      <c r="AK52" s="177"/>
      <c r="AL52" s="177"/>
      <c r="AM52" s="200">
        <f>AM48/AM43*1000</f>
        <v>232.7</v>
      </c>
      <c r="AN52" s="177"/>
      <c r="AO52" s="177"/>
      <c r="AP52" s="177"/>
      <c r="AQ52" s="177"/>
      <c r="AR52" s="200">
        <f>AR48/AR43*1000</f>
        <v>199.07</v>
      </c>
      <c r="AS52" s="177"/>
      <c r="AT52" s="177"/>
      <c r="AU52" s="177"/>
      <c r="AV52" s="177"/>
      <c r="AW52" s="200">
        <f>(AW48/AW43)*1000</f>
        <v>0</v>
      </c>
      <c r="AX52" s="177"/>
      <c r="AY52" s="177"/>
      <c r="AZ52" s="177"/>
      <c r="BA52" s="177"/>
      <c r="BB52" s="200">
        <f>BB48/BB43*1000</f>
        <v>175.83333333333334</v>
      </c>
      <c r="BC52" s="177"/>
      <c r="BD52" s="177"/>
      <c r="BE52" s="177"/>
      <c r="BF52" s="177"/>
      <c r="BG52" s="200">
        <f>BG48/BG43*1000</f>
        <v>147</v>
      </c>
      <c r="BH52" s="177"/>
      <c r="BI52" s="177"/>
      <c r="BJ52" s="177"/>
      <c r="BK52" s="177"/>
      <c r="BL52" s="200">
        <f>BL48/BL43*1000</f>
        <v>126.33333333333333</v>
      </c>
      <c r="BM52" s="177"/>
      <c r="BN52" s="177"/>
      <c r="BO52" s="177"/>
      <c r="BP52" s="177"/>
      <c r="BQ52" s="200">
        <f>BQ48/BQ43*1000</f>
        <v>111.83333333333333</v>
      </c>
      <c r="BR52" s="177"/>
      <c r="BS52" s="177"/>
      <c r="BT52" s="177"/>
      <c r="BU52" s="177"/>
      <c r="BV52" s="200">
        <f>BV48/BV43*1000</f>
        <v>97.49999999999999</v>
      </c>
      <c r="BW52" s="177"/>
      <c r="BX52" s="177"/>
      <c r="BY52" s="177"/>
      <c r="BZ52" s="177"/>
      <c r="CA52" s="200">
        <f>CA48/CA43*1000</f>
        <v>83.33333333333333</v>
      </c>
      <c r="CB52" s="177"/>
      <c r="CC52" s="177"/>
      <c r="CD52" s="177"/>
      <c r="CE52" s="177"/>
      <c r="CF52" s="200">
        <f>CF48/CF43*1000</f>
        <v>69.66666666666667</v>
      </c>
      <c r="CG52" s="177"/>
      <c r="CH52" s="177"/>
      <c r="CI52" s="177"/>
      <c r="CJ52" s="177"/>
      <c r="CK52" s="200">
        <f>CK48/CK43*1000</f>
        <v>62.00000000000001</v>
      </c>
      <c r="CL52" s="177"/>
      <c r="CM52" s="177"/>
      <c r="CN52" s="177"/>
      <c r="CO52" s="177"/>
      <c r="CP52" s="200">
        <f>CP48/CP43*1000</f>
        <v>51.00000000000001</v>
      </c>
      <c r="CQ52" s="177"/>
      <c r="CR52" s="177"/>
      <c r="CS52" s="177"/>
      <c r="CT52" s="177"/>
      <c r="CU52" s="200">
        <f>CU48/CU43*1000</f>
        <v>45.83333333333333</v>
      </c>
      <c r="CV52" s="177"/>
      <c r="CW52" s="177"/>
      <c r="CX52" s="177"/>
      <c r="CY52" s="177"/>
      <c r="CZ52" s="201">
        <f>CZ48/CZ43*1000</f>
        <v>34</v>
      </c>
      <c r="DA52" s="177"/>
      <c r="DB52" s="177"/>
      <c r="DC52" s="177"/>
      <c r="DD52" s="188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54"/>
  <sheetViews>
    <sheetView showZeros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N55" sqref="AN55"/>
    </sheetView>
  </sheetViews>
  <sheetFormatPr defaultColWidth="9.00390625" defaultRowHeight="13.5"/>
  <cols>
    <col min="1" max="1" width="6.75390625" style="19" customWidth="1"/>
    <col min="2" max="2" width="3.25390625" style="19" customWidth="1"/>
    <col min="3" max="3" width="6.75390625" style="19" customWidth="1"/>
    <col min="4" max="4" width="7.375" style="19" customWidth="1"/>
    <col min="5" max="6" width="11.875" style="19" hidden="1" customWidth="1"/>
    <col min="7" max="7" width="7.375" style="19" customWidth="1"/>
    <col min="8" max="9" width="11.875" style="19" hidden="1" customWidth="1"/>
    <col min="10" max="10" width="7.375" style="19" customWidth="1"/>
    <col min="11" max="12" width="11.875" style="19" hidden="1" customWidth="1"/>
    <col min="13" max="13" width="7.375" style="19" customWidth="1"/>
    <col min="14" max="15" width="11.875" style="19" hidden="1" customWidth="1"/>
    <col min="16" max="16" width="7.375" style="19" customWidth="1"/>
    <col min="17" max="18" width="11.875" style="23" hidden="1" customWidth="1"/>
    <col min="19" max="19" width="7.375" style="19" customWidth="1"/>
    <col min="20" max="21" width="11.875" style="19" hidden="1" customWidth="1"/>
    <col min="22" max="22" width="7.375" style="19" customWidth="1"/>
    <col min="23" max="24" width="12.25390625" style="19" hidden="1" customWidth="1"/>
    <col min="25" max="25" width="7.375" style="19" customWidth="1"/>
    <col min="26" max="27" width="12.25390625" style="19" hidden="1" customWidth="1"/>
    <col min="28" max="28" width="7.375" style="19" customWidth="1"/>
    <col min="29" max="30" width="12.25390625" style="19" hidden="1" customWidth="1"/>
    <col min="31" max="31" width="7.375" style="19" customWidth="1"/>
    <col min="32" max="33" width="12.25390625" style="19" hidden="1" customWidth="1"/>
    <col min="34" max="34" width="7.375" style="19" customWidth="1"/>
    <col min="35" max="36" width="12.25390625" style="19" hidden="1" customWidth="1"/>
    <col min="37" max="37" width="7.375" style="19" customWidth="1"/>
    <col min="38" max="39" width="12.25390625" style="19" hidden="1" customWidth="1"/>
    <col min="40" max="40" width="7.375" style="19" customWidth="1"/>
    <col min="41" max="42" width="11.00390625" style="19" hidden="1" customWidth="1"/>
    <col min="43" max="43" width="7.375" style="19" customWidth="1"/>
    <col min="44" max="45" width="11.00390625" style="19" hidden="1" customWidth="1"/>
    <col min="46" max="46" width="7.375" style="19" customWidth="1"/>
    <col min="47" max="48" width="11.00390625" style="19" hidden="1" customWidth="1"/>
    <col min="49" max="49" width="7.375" style="19" customWidth="1"/>
    <col min="50" max="51" width="11.00390625" style="19" hidden="1" customWidth="1"/>
    <col min="52" max="52" width="7.375" style="19" customWidth="1"/>
    <col min="53" max="54" width="11.00390625" style="19" hidden="1" customWidth="1"/>
    <col min="55" max="55" width="7.375" style="19" customWidth="1"/>
    <col min="56" max="57" width="11.00390625" style="19" hidden="1" customWidth="1"/>
    <col min="58" max="58" width="7.375" style="19" customWidth="1"/>
    <col min="59" max="60" width="11.00390625" style="19" hidden="1" customWidth="1"/>
    <col min="61" max="61" width="7.375" style="19" customWidth="1"/>
    <col min="62" max="63" width="11.00390625" style="19" hidden="1" customWidth="1"/>
    <col min="64" max="64" width="7.375" style="19" customWidth="1"/>
    <col min="65" max="66" width="11.00390625" style="19" hidden="1" customWidth="1"/>
    <col min="67" max="67" width="7.375" style="19" customWidth="1"/>
    <col min="68" max="69" width="11.00390625" style="19" hidden="1" customWidth="1"/>
    <col min="70" max="70" width="7.375" style="19" customWidth="1"/>
    <col min="71" max="72" width="11.00390625" style="19" hidden="1" customWidth="1"/>
    <col min="73" max="73" width="7.375" style="19" customWidth="1"/>
    <col min="74" max="75" width="11.00390625" style="19" hidden="1" customWidth="1"/>
    <col min="76" max="76" width="7.375" style="19" customWidth="1"/>
    <col min="77" max="78" width="11.00390625" style="19" hidden="1" customWidth="1"/>
    <col min="79" max="79" width="7.375" style="19" customWidth="1"/>
    <col min="80" max="81" width="11.00390625" style="19" hidden="1" customWidth="1"/>
    <col min="82" max="85" width="11.125" style="19" customWidth="1"/>
    <col min="86" max="87" width="10.875" style="19" hidden="1" customWidth="1"/>
    <col min="88" max="88" width="9.50390625" style="19" customWidth="1"/>
    <col min="89" max="90" width="9.50390625" style="19" hidden="1" customWidth="1"/>
    <col min="91" max="91" width="9.50390625" style="19" customWidth="1"/>
    <col min="92" max="93" width="9.50390625" style="19" hidden="1" customWidth="1"/>
    <col min="94" max="94" width="9.50390625" style="19" customWidth="1"/>
    <col min="95" max="96" width="9.50390625" style="19" hidden="1" customWidth="1"/>
    <col min="97" max="97" width="9.50390625" style="19" customWidth="1"/>
    <col min="98" max="99" width="9.50390625" style="19" hidden="1" customWidth="1"/>
    <col min="100" max="100" width="9.50390625" style="20" customWidth="1"/>
    <col min="101" max="119" width="9.00390625" style="20" customWidth="1"/>
    <col min="120" max="16384" width="9.00390625" style="19" customWidth="1"/>
  </cols>
  <sheetData>
    <row r="1" spans="1:119" s="2" customFormat="1" ht="14.25">
      <c r="A1" s="40" t="s">
        <v>174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49"/>
      <c r="R1" s="149"/>
      <c r="S1" s="41"/>
      <c r="T1" s="41"/>
      <c r="U1" s="41"/>
      <c r="V1" s="41"/>
      <c r="W1" s="41"/>
      <c r="X1" s="41"/>
      <c r="Y1" s="41"/>
      <c r="Z1" s="41"/>
      <c r="AA1" s="41"/>
      <c r="AB1" s="150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s="2" customFormat="1" ht="14.25">
      <c r="A2" s="43" t="s">
        <v>24</v>
      </c>
      <c r="B2" s="44"/>
      <c r="C2" s="44"/>
      <c r="D2" s="44" t="s">
        <v>84</v>
      </c>
      <c r="E2" s="44"/>
      <c r="F2" s="44"/>
      <c r="G2" s="44">
        <v>8905</v>
      </c>
      <c r="H2" s="44"/>
      <c r="I2" s="44"/>
      <c r="J2" s="44">
        <v>8808</v>
      </c>
      <c r="K2" s="44"/>
      <c r="L2" s="44"/>
      <c r="M2" s="44"/>
      <c r="N2" s="44"/>
      <c r="O2" s="44"/>
      <c r="P2" s="44"/>
      <c r="Q2" s="151"/>
      <c r="R2" s="1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3"/>
      <c r="DM2" s="3"/>
      <c r="DN2" s="3"/>
      <c r="DO2" s="3"/>
    </row>
    <row r="3" spans="1:101" s="2" customFormat="1" ht="14.25">
      <c r="A3" s="252" t="s">
        <v>0</v>
      </c>
      <c r="B3" s="253"/>
      <c r="C3" s="254"/>
      <c r="D3" s="46" t="s">
        <v>25</v>
      </c>
      <c r="E3" s="164"/>
      <c r="F3" s="48" t="s">
        <v>26</v>
      </c>
      <c r="G3" s="46" t="s">
        <v>27</v>
      </c>
      <c r="H3" s="164"/>
      <c r="I3" s="48" t="s">
        <v>26</v>
      </c>
      <c r="J3" s="46" t="s">
        <v>28</v>
      </c>
      <c r="K3" s="164"/>
      <c r="L3" s="48" t="s">
        <v>26</v>
      </c>
      <c r="M3" s="46" t="s">
        <v>29</v>
      </c>
      <c r="N3" s="164"/>
      <c r="O3" s="48" t="s">
        <v>26</v>
      </c>
      <c r="P3" s="46" t="s">
        <v>30</v>
      </c>
      <c r="Q3" s="164"/>
      <c r="R3" s="48" t="s">
        <v>26</v>
      </c>
      <c r="S3" s="46" t="s">
        <v>31</v>
      </c>
      <c r="T3" s="164"/>
      <c r="U3" s="48" t="s">
        <v>26</v>
      </c>
      <c r="V3" s="49" t="s">
        <v>33</v>
      </c>
      <c r="W3" s="167"/>
      <c r="X3" s="168" t="s">
        <v>26</v>
      </c>
      <c r="Y3" s="49" t="s">
        <v>34</v>
      </c>
      <c r="Z3" s="167"/>
      <c r="AA3" s="168" t="s">
        <v>26</v>
      </c>
      <c r="AB3" s="49" t="s">
        <v>35</v>
      </c>
      <c r="AC3" s="167"/>
      <c r="AD3" s="168" t="s">
        <v>26</v>
      </c>
      <c r="AE3" s="49" t="s">
        <v>36</v>
      </c>
      <c r="AF3" s="167"/>
      <c r="AG3" s="168" t="s">
        <v>26</v>
      </c>
      <c r="AH3" s="49" t="s">
        <v>25</v>
      </c>
      <c r="AI3" s="167"/>
      <c r="AJ3" s="168" t="s">
        <v>26</v>
      </c>
      <c r="AK3" s="49" t="s">
        <v>37</v>
      </c>
      <c r="AL3" s="167"/>
      <c r="AM3" s="168" t="s">
        <v>26</v>
      </c>
      <c r="AN3" s="49" t="s">
        <v>39</v>
      </c>
      <c r="AO3" s="164"/>
      <c r="AP3" s="48" t="s">
        <v>26</v>
      </c>
      <c r="AQ3" s="154" t="s">
        <v>58</v>
      </c>
      <c r="AR3" s="164"/>
      <c r="AS3" s="48" t="s">
        <v>26</v>
      </c>
      <c r="AT3" s="154" t="s">
        <v>59</v>
      </c>
      <c r="AU3" s="164"/>
      <c r="AV3" s="48" t="s">
        <v>26</v>
      </c>
      <c r="AW3" s="46" t="s">
        <v>60</v>
      </c>
      <c r="AX3" s="164"/>
      <c r="AY3" s="48" t="s">
        <v>26</v>
      </c>
      <c r="AZ3" s="46" t="s">
        <v>42</v>
      </c>
      <c r="BA3" s="164"/>
      <c r="BB3" s="48" t="s">
        <v>26</v>
      </c>
      <c r="BC3" s="46" t="s">
        <v>43</v>
      </c>
      <c r="BD3" s="164"/>
      <c r="BE3" s="48" t="s">
        <v>26</v>
      </c>
      <c r="BF3" s="46" t="s">
        <v>44</v>
      </c>
      <c r="BG3" s="164"/>
      <c r="BH3" s="48" t="s">
        <v>26</v>
      </c>
      <c r="BI3" s="50" t="s">
        <v>45</v>
      </c>
      <c r="BJ3" s="164"/>
      <c r="BK3" s="48" t="s">
        <v>26</v>
      </c>
      <c r="BL3" s="50" t="s">
        <v>46</v>
      </c>
      <c r="BM3" s="164"/>
      <c r="BN3" s="48" t="s">
        <v>26</v>
      </c>
      <c r="BO3" s="50" t="s">
        <v>47</v>
      </c>
      <c r="BP3" s="164"/>
      <c r="BQ3" s="48" t="s">
        <v>26</v>
      </c>
      <c r="BR3" s="50" t="s">
        <v>48</v>
      </c>
      <c r="BS3" s="164"/>
      <c r="BT3" s="48" t="s">
        <v>26</v>
      </c>
      <c r="BU3" s="50" t="s">
        <v>61</v>
      </c>
      <c r="BV3" s="164"/>
      <c r="BW3" s="48" t="s">
        <v>26</v>
      </c>
      <c r="BX3" s="50" t="s">
        <v>62</v>
      </c>
      <c r="BY3" s="164"/>
      <c r="BZ3" s="48" t="s">
        <v>26</v>
      </c>
      <c r="CA3" s="51" t="s">
        <v>172</v>
      </c>
      <c r="CB3" s="26"/>
      <c r="CC3" s="7" t="s">
        <v>26</v>
      </c>
      <c r="CD3" s="5"/>
      <c r="CE3" s="5"/>
      <c r="CF3" s="8"/>
      <c r="CG3" s="5"/>
      <c r="CH3" s="5"/>
      <c r="CI3" s="5"/>
      <c r="CJ3" s="5"/>
      <c r="CK3" s="5"/>
      <c r="CL3" s="5"/>
      <c r="CM3" s="5"/>
      <c r="CN3" s="5"/>
      <c r="CO3" s="8"/>
      <c r="CP3" s="5"/>
      <c r="CQ3" s="5"/>
      <c r="CR3" s="5"/>
      <c r="CS3" s="5"/>
      <c r="CT3" s="3"/>
      <c r="CU3" s="3"/>
      <c r="CV3" s="3"/>
      <c r="CW3" s="3"/>
    </row>
    <row r="4" spans="1:101" s="2" customFormat="1" ht="14.25">
      <c r="A4" s="53">
        <v>10</v>
      </c>
      <c r="B4" s="54" t="s">
        <v>1</v>
      </c>
      <c r="C4" s="55">
        <v>10.9</v>
      </c>
      <c r="D4" s="47">
        <v>0</v>
      </c>
      <c r="E4" s="152">
        <f aca="true" t="shared" si="0" ref="E4:E42">($A4+0.5)*D4</f>
        <v>0</v>
      </c>
      <c r="F4" s="56">
        <f aca="true" t="shared" si="1" ref="F4:F42">0.0027*(POWER($A4+0.5,3.3919))*D4</f>
        <v>0</v>
      </c>
      <c r="G4" s="47">
        <v>0</v>
      </c>
      <c r="H4" s="152">
        <f aca="true" t="shared" si="2" ref="H4:H42">($A4+0.5)*G4</f>
        <v>0</v>
      </c>
      <c r="I4" s="56">
        <f aca="true" t="shared" si="3" ref="I4:I42">0.0027*(POWER($A4+0.5,3.3919))*G4</f>
        <v>0</v>
      </c>
      <c r="J4" s="47">
        <v>0</v>
      </c>
      <c r="K4" s="152">
        <f aca="true" t="shared" si="4" ref="K4:K42">($A4+0.5)*J4</f>
        <v>0</v>
      </c>
      <c r="L4" s="56">
        <f aca="true" t="shared" si="5" ref="L4:L42">0.0027*(POWER($A4+0.5,3.3919))*J4</f>
        <v>0</v>
      </c>
      <c r="M4" s="47">
        <v>0</v>
      </c>
      <c r="N4" s="152">
        <f aca="true" t="shared" si="6" ref="N4:N42">($A4+0.5)*M4</f>
        <v>0</v>
      </c>
      <c r="O4" s="56">
        <f aca="true" t="shared" si="7" ref="O4:O42">0.0027*(POWER($A4+0.5,3.3919))*M4</f>
        <v>0</v>
      </c>
      <c r="P4" s="47">
        <v>0</v>
      </c>
      <c r="Q4" s="152">
        <f aca="true" t="shared" si="8" ref="Q4:Q42">($A4+0.5)*P4</f>
        <v>0</v>
      </c>
      <c r="R4" s="56">
        <f aca="true" t="shared" si="9" ref="R4:R42">0.0027*(POWER($A4+0.5,3.3919))*P4</f>
        <v>0</v>
      </c>
      <c r="S4" s="47">
        <v>0</v>
      </c>
      <c r="T4" s="152">
        <f aca="true" t="shared" si="10" ref="T4:T42">($A4+0.5)*S4</f>
        <v>0</v>
      </c>
      <c r="U4" s="56">
        <f aca="true" t="shared" si="11" ref="U4:U42">0.0027*(POWER($A4+0.5,3.3919))*S4</f>
        <v>0</v>
      </c>
      <c r="V4" s="47">
        <v>0</v>
      </c>
      <c r="W4" s="152">
        <f aca="true" t="shared" si="12" ref="W4:W42">($A4+0.5)*V4</f>
        <v>0</v>
      </c>
      <c r="X4" s="56">
        <f aca="true" t="shared" si="13" ref="X4:X42">0.0027*(POWER($A4+0.5,3.3919))*V4</f>
        <v>0</v>
      </c>
      <c r="Y4" s="47">
        <v>0</v>
      </c>
      <c r="Z4" s="152">
        <f aca="true" t="shared" si="14" ref="Z4:Z42">($A4+0.5)*Y4</f>
        <v>0</v>
      </c>
      <c r="AA4" s="56">
        <f aca="true" t="shared" si="15" ref="AA4:AA42">0.0027*(POWER($A4+0.5,3.3919))*Y4</f>
        <v>0</v>
      </c>
      <c r="AB4" s="47">
        <v>0</v>
      </c>
      <c r="AC4" s="152">
        <f aca="true" t="shared" si="16" ref="AC4:AC42">($A4+0.5)*AB4</f>
        <v>0</v>
      </c>
      <c r="AD4" s="56">
        <f aca="true" t="shared" si="17" ref="AD4:AD42">0.0027*(POWER($A4+0.5,3.3919))*AB4</f>
        <v>0</v>
      </c>
      <c r="AE4" s="47">
        <v>0</v>
      </c>
      <c r="AF4" s="152">
        <f aca="true" t="shared" si="18" ref="AF4:AF42">($A4+0.5)*AE4</f>
        <v>0</v>
      </c>
      <c r="AG4" s="56">
        <f aca="true" t="shared" si="19" ref="AG4:AG42">0.0027*(POWER($A4+0.5,3.3919))*AE4</f>
        <v>0</v>
      </c>
      <c r="AH4" s="47">
        <v>0</v>
      </c>
      <c r="AI4" s="152">
        <f aca="true" t="shared" si="20" ref="AI4:AI42">($A4+0.5)*AH4</f>
        <v>0</v>
      </c>
      <c r="AJ4" s="56">
        <f aca="true" t="shared" si="21" ref="AJ4:AJ42">0.0027*(POWER($A4+0.5,3.3919))*AH4</f>
        <v>0</v>
      </c>
      <c r="AK4" s="47">
        <v>0</v>
      </c>
      <c r="AL4" s="152">
        <f aca="true" t="shared" si="22" ref="AL4:AL42">($A4+0.5)*AK4</f>
        <v>0</v>
      </c>
      <c r="AM4" s="56">
        <f aca="true" t="shared" si="23" ref="AM4:AM42">0.0027*(POWER($A4+0.5,3.3919))*AK4</f>
        <v>0</v>
      </c>
      <c r="AN4" s="47">
        <v>0</v>
      </c>
      <c r="AO4" s="152">
        <f aca="true" t="shared" si="24" ref="AO4:AO42">($A4+0.5)*AN4</f>
        <v>0</v>
      </c>
      <c r="AP4" s="56">
        <f aca="true" t="shared" si="25" ref="AP4:AP42">0.0027*(POWER($A4+0.5,3.3919))*AN4</f>
        <v>0</v>
      </c>
      <c r="AQ4" s="47"/>
      <c r="AR4" s="152">
        <f aca="true" t="shared" si="26" ref="AR4:AR42">($A4+0.5)*AQ4</f>
        <v>0</v>
      </c>
      <c r="AS4" s="56">
        <f aca="true" t="shared" si="27" ref="AS4:AS42">0.0027*(POWER($A4+0.5,3.3919))*AQ4</f>
        <v>0</v>
      </c>
      <c r="AT4" s="47"/>
      <c r="AU4" s="152">
        <f aca="true" t="shared" si="28" ref="AU4:AU42">($A4+0.5)*AT4</f>
        <v>0</v>
      </c>
      <c r="AV4" s="56">
        <f aca="true" t="shared" si="29" ref="AV4:AV42">0.0027*(POWER($A4+0.5,3.3919))*AT4</f>
        <v>0</v>
      </c>
      <c r="AW4" s="47"/>
      <c r="AX4" s="152">
        <f aca="true" t="shared" si="30" ref="AX4:AX42">($A4+0.5)*AW4</f>
        <v>0</v>
      </c>
      <c r="AY4" s="56">
        <f aca="true" t="shared" si="31" ref="AY4:AY42">0.0027*(POWER($A4+0.5,3.3919))*AW4</f>
        <v>0</v>
      </c>
      <c r="AZ4" s="47"/>
      <c r="BA4" s="152">
        <f aca="true" t="shared" si="32" ref="BA4:BA42">($A4+0.5)*AZ4</f>
        <v>0</v>
      </c>
      <c r="BB4" s="56">
        <f aca="true" t="shared" si="33" ref="BB4:BB42">0.0027*(POWER($A4+0.5,3.3919))*AZ4</f>
        <v>0</v>
      </c>
      <c r="BC4" s="47"/>
      <c r="BD4" s="152">
        <f aca="true" t="shared" si="34" ref="BD4:BD42">($A4+0.5)*BC4</f>
        <v>0</v>
      </c>
      <c r="BE4" s="56">
        <f aca="true" t="shared" si="35" ref="BE4:BE42">0.0027*(POWER($A4+0.5,3.3919))*BC4</f>
        <v>0</v>
      </c>
      <c r="BF4" s="47">
        <v>0</v>
      </c>
      <c r="BG4" s="152">
        <f aca="true" t="shared" si="36" ref="BG4:BG42">($A4+0.5)*BF4</f>
        <v>0</v>
      </c>
      <c r="BH4" s="56">
        <f aca="true" t="shared" si="37" ref="BH4:BH42">0.0027*(POWER($A4+0.5,3.3919))*BF4</f>
        <v>0</v>
      </c>
      <c r="BI4" s="47"/>
      <c r="BJ4" s="152">
        <f aca="true" t="shared" si="38" ref="BJ4:BJ42">($A4+0.5)*BI4</f>
        <v>0</v>
      </c>
      <c r="BK4" s="56">
        <f aca="true" t="shared" si="39" ref="BK4:BK42">0.0027*(POWER($A4+0.5,3.3919))*BI4</f>
        <v>0</v>
      </c>
      <c r="BL4" s="47"/>
      <c r="BM4" s="152">
        <f aca="true" t="shared" si="40" ref="BM4:BM42">($A4+0.5)*BL4</f>
        <v>0</v>
      </c>
      <c r="BN4" s="56">
        <f aca="true" t="shared" si="41" ref="BN4:BN42">0.0027*(POWER($A4+0.5,3.3919))*BL4</f>
        <v>0</v>
      </c>
      <c r="BO4" s="47"/>
      <c r="BP4" s="152">
        <f aca="true" t="shared" si="42" ref="BP4:BP42">($A4+0.5)*BO4</f>
        <v>0</v>
      </c>
      <c r="BQ4" s="56">
        <f aca="true" t="shared" si="43" ref="BQ4:BQ42">0.0027*(POWER($A4+0.5,3.3919))*BO4</f>
        <v>0</v>
      </c>
      <c r="BR4" s="47"/>
      <c r="BS4" s="152">
        <f aca="true" t="shared" si="44" ref="BS4:BS42">($A4+0.5)*BR4</f>
        <v>0</v>
      </c>
      <c r="BT4" s="56">
        <f aca="true" t="shared" si="45" ref="BT4:BT42">0.0027*(POWER($A4+0.5,3.3919))*BR4</f>
        <v>0</v>
      </c>
      <c r="BU4" s="47"/>
      <c r="BV4" s="152">
        <f aca="true" t="shared" si="46" ref="BV4:BV42">($A4+0.5)*BU4</f>
        <v>0</v>
      </c>
      <c r="BW4" s="56">
        <f aca="true" t="shared" si="47" ref="BW4:BW42">0.0027*(POWER($A4+0.5,3.3919))*BU4</f>
        <v>0</v>
      </c>
      <c r="BX4" s="47"/>
      <c r="BY4" s="152">
        <f aca="true" t="shared" si="48" ref="BY4:BY42">($A4+0.5)*BX4</f>
        <v>0</v>
      </c>
      <c r="BZ4" s="56">
        <f aca="true" t="shared" si="49" ref="BZ4:BZ42">0.0027*(POWER($A4+0.5,3.3919))*BX4</f>
        <v>0</v>
      </c>
      <c r="CA4" s="159"/>
      <c r="CB4" s="22">
        <f aca="true" t="shared" si="50" ref="CB4:CB42">($A4+0.5)*CA4</f>
        <v>0</v>
      </c>
      <c r="CC4" s="10">
        <f aca="true" t="shared" si="51" ref="CC4:CC42">0.0027*(POWER($A4+0.5,3.3919))*CA4</f>
        <v>0</v>
      </c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3"/>
      <c r="CU4" s="3"/>
      <c r="CV4" s="3"/>
      <c r="CW4" s="3"/>
    </row>
    <row r="5" spans="1:101" s="2" customFormat="1" ht="14.25">
      <c r="A5" s="53">
        <f aca="true" t="shared" si="52" ref="A5:A42">A4+1</f>
        <v>11</v>
      </c>
      <c r="B5" s="54" t="s">
        <v>1</v>
      </c>
      <c r="C5" s="55">
        <f aca="true" t="shared" si="53" ref="C5:C42">C4+1</f>
        <v>11.9</v>
      </c>
      <c r="D5" s="58">
        <v>0</v>
      </c>
      <c r="E5" s="56">
        <f t="shared" si="0"/>
        <v>0</v>
      </c>
      <c r="F5" s="56">
        <f t="shared" si="1"/>
        <v>0</v>
      </c>
      <c r="G5" s="58">
        <v>0</v>
      </c>
      <c r="H5" s="56">
        <f t="shared" si="2"/>
        <v>0</v>
      </c>
      <c r="I5" s="56">
        <f t="shared" si="3"/>
        <v>0</v>
      </c>
      <c r="J5" s="58">
        <v>0</v>
      </c>
      <c r="K5" s="56">
        <f t="shared" si="4"/>
        <v>0</v>
      </c>
      <c r="L5" s="56">
        <f t="shared" si="5"/>
        <v>0</v>
      </c>
      <c r="M5" s="58">
        <v>0</v>
      </c>
      <c r="N5" s="56">
        <f t="shared" si="6"/>
        <v>0</v>
      </c>
      <c r="O5" s="56">
        <f t="shared" si="7"/>
        <v>0</v>
      </c>
      <c r="P5" s="58">
        <v>0</v>
      </c>
      <c r="Q5" s="56">
        <f t="shared" si="8"/>
        <v>0</v>
      </c>
      <c r="R5" s="56">
        <f t="shared" si="9"/>
        <v>0</v>
      </c>
      <c r="S5" s="58">
        <v>0</v>
      </c>
      <c r="T5" s="56">
        <f t="shared" si="10"/>
        <v>0</v>
      </c>
      <c r="U5" s="56">
        <f t="shared" si="11"/>
        <v>0</v>
      </c>
      <c r="V5" s="58">
        <v>0</v>
      </c>
      <c r="W5" s="56">
        <f t="shared" si="12"/>
        <v>0</v>
      </c>
      <c r="X5" s="56">
        <f t="shared" si="13"/>
        <v>0</v>
      </c>
      <c r="Y5" s="58">
        <v>0</v>
      </c>
      <c r="Z5" s="56">
        <f t="shared" si="14"/>
        <v>0</v>
      </c>
      <c r="AA5" s="56">
        <f t="shared" si="15"/>
        <v>0</v>
      </c>
      <c r="AB5" s="58">
        <v>0</v>
      </c>
      <c r="AC5" s="56">
        <f t="shared" si="16"/>
        <v>0</v>
      </c>
      <c r="AD5" s="56">
        <f t="shared" si="17"/>
        <v>0</v>
      </c>
      <c r="AE5" s="58">
        <v>0</v>
      </c>
      <c r="AF5" s="56">
        <f t="shared" si="18"/>
        <v>0</v>
      </c>
      <c r="AG5" s="56">
        <f t="shared" si="19"/>
        <v>0</v>
      </c>
      <c r="AH5" s="58">
        <v>0</v>
      </c>
      <c r="AI5" s="56">
        <f t="shared" si="20"/>
        <v>0</v>
      </c>
      <c r="AJ5" s="56">
        <f t="shared" si="21"/>
        <v>0</v>
      </c>
      <c r="AK5" s="58">
        <v>0</v>
      </c>
      <c r="AL5" s="56">
        <f t="shared" si="22"/>
        <v>0</v>
      </c>
      <c r="AM5" s="56">
        <f t="shared" si="23"/>
        <v>0</v>
      </c>
      <c r="AN5" s="58">
        <v>0</v>
      </c>
      <c r="AO5" s="56">
        <f t="shared" si="24"/>
        <v>0</v>
      </c>
      <c r="AP5" s="56">
        <f t="shared" si="25"/>
        <v>0</v>
      </c>
      <c r="AQ5" s="58"/>
      <c r="AR5" s="56">
        <f t="shared" si="26"/>
        <v>0</v>
      </c>
      <c r="AS5" s="56">
        <f t="shared" si="27"/>
        <v>0</v>
      </c>
      <c r="AT5" s="58"/>
      <c r="AU5" s="56">
        <f t="shared" si="28"/>
        <v>0</v>
      </c>
      <c r="AV5" s="56">
        <f t="shared" si="29"/>
        <v>0</v>
      </c>
      <c r="AW5" s="58"/>
      <c r="AX5" s="56">
        <f t="shared" si="30"/>
        <v>0</v>
      </c>
      <c r="AY5" s="56">
        <f t="shared" si="31"/>
        <v>0</v>
      </c>
      <c r="AZ5" s="58"/>
      <c r="BA5" s="56">
        <f t="shared" si="32"/>
        <v>0</v>
      </c>
      <c r="BB5" s="56">
        <f t="shared" si="33"/>
        <v>0</v>
      </c>
      <c r="BC5" s="58"/>
      <c r="BD5" s="56">
        <f t="shared" si="34"/>
        <v>0</v>
      </c>
      <c r="BE5" s="56">
        <f t="shared" si="35"/>
        <v>0</v>
      </c>
      <c r="BF5" s="58">
        <v>0</v>
      </c>
      <c r="BG5" s="56">
        <f t="shared" si="36"/>
        <v>0</v>
      </c>
      <c r="BH5" s="56">
        <f t="shared" si="37"/>
        <v>0</v>
      </c>
      <c r="BI5" s="58"/>
      <c r="BJ5" s="56">
        <f t="shared" si="38"/>
        <v>0</v>
      </c>
      <c r="BK5" s="56">
        <f t="shared" si="39"/>
        <v>0</v>
      </c>
      <c r="BL5" s="58"/>
      <c r="BM5" s="56">
        <f t="shared" si="40"/>
        <v>0</v>
      </c>
      <c r="BN5" s="56">
        <f t="shared" si="41"/>
        <v>0</v>
      </c>
      <c r="BO5" s="58"/>
      <c r="BP5" s="56">
        <f t="shared" si="42"/>
        <v>0</v>
      </c>
      <c r="BQ5" s="56">
        <f t="shared" si="43"/>
        <v>0</v>
      </c>
      <c r="BR5" s="58"/>
      <c r="BS5" s="56">
        <f t="shared" si="44"/>
        <v>0</v>
      </c>
      <c r="BT5" s="56">
        <f t="shared" si="45"/>
        <v>0</v>
      </c>
      <c r="BU5" s="58"/>
      <c r="BV5" s="56">
        <f t="shared" si="46"/>
        <v>0</v>
      </c>
      <c r="BW5" s="56">
        <f t="shared" si="47"/>
        <v>0</v>
      </c>
      <c r="BX5" s="58"/>
      <c r="BY5" s="56">
        <f t="shared" si="48"/>
        <v>0</v>
      </c>
      <c r="BZ5" s="56">
        <f t="shared" si="49"/>
        <v>0</v>
      </c>
      <c r="CA5" s="58"/>
      <c r="CB5" s="10">
        <f t="shared" si="50"/>
        <v>0</v>
      </c>
      <c r="CC5" s="10">
        <f t="shared" si="51"/>
        <v>0</v>
      </c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3"/>
      <c r="CU5" s="3"/>
      <c r="CV5" s="3"/>
      <c r="CW5" s="3"/>
    </row>
    <row r="6" spans="1:101" s="2" customFormat="1" ht="14.25">
      <c r="A6" s="53">
        <f t="shared" si="52"/>
        <v>12</v>
      </c>
      <c r="B6" s="54" t="s">
        <v>1</v>
      </c>
      <c r="C6" s="55">
        <f t="shared" si="53"/>
        <v>12.9</v>
      </c>
      <c r="D6" s="58">
        <v>0</v>
      </c>
      <c r="E6" s="56">
        <f t="shared" si="0"/>
        <v>0</v>
      </c>
      <c r="F6" s="56">
        <f t="shared" si="1"/>
        <v>0</v>
      </c>
      <c r="G6" s="58">
        <v>0</v>
      </c>
      <c r="H6" s="56">
        <f t="shared" si="2"/>
        <v>0</v>
      </c>
      <c r="I6" s="56">
        <f t="shared" si="3"/>
        <v>0</v>
      </c>
      <c r="J6" s="58">
        <v>0</v>
      </c>
      <c r="K6" s="56">
        <f t="shared" si="4"/>
        <v>0</v>
      </c>
      <c r="L6" s="56">
        <f t="shared" si="5"/>
        <v>0</v>
      </c>
      <c r="M6" s="58">
        <v>0</v>
      </c>
      <c r="N6" s="56">
        <f t="shared" si="6"/>
        <v>0</v>
      </c>
      <c r="O6" s="56">
        <f t="shared" si="7"/>
        <v>0</v>
      </c>
      <c r="P6" s="58">
        <v>0</v>
      </c>
      <c r="Q6" s="56">
        <f t="shared" si="8"/>
        <v>0</v>
      </c>
      <c r="R6" s="56">
        <f t="shared" si="9"/>
        <v>0</v>
      </c>
      <c r="S6" s="58">
        <v>0</v>
      </c>
      <c r="T6" s="56">
        <f t="shared" si="10"/>
        <v>0</v>
      </c>
      <c r="U6" s="56">
        <f t="shared" si="11"/>
        <v>0</v>
      </c>
      <c r="V6" s="58">
        <v>0</v>
      </c>
      <c r="W6" s="56">
        <f t="shared" si="12"/>
        <v>0</v>
      </c>
      <c r="X6" s="56">
        <f t="shared" si="13"/>
        <v>0</v>
      </c>
      <c r="Y6" s="58">
        <v>0</v>
      </c>
      <c r="Z6" s="56">
        <f t="shared" si="14"/>
        <v>0</v>
      </c>
      <c r="AA6" s="56">
        <f t="shared" si="15"/>
        <v>0</v>
      </c>
      <c r="AB6" s="58">
        <v>0</v>
      </c>
      <c r="AC6" s="56">
        <f t="shared" si="16"/>
        <v>0</v>
      </c>
      <c r="AD6" s="56">
        <f t="shared" si="17"/>
        <v>0</v>
      </c>
      <c r="AE6" s="58">
        <v>0</v>
      </c>
      <c r="AF6" s="56">
        <f t="shared" si="18"/>
        <v>0</v>
      </c>
      <c r="AG6" s="56">
        <f t="shared" si="19"/>
        <v>0</v>
      </c>
      <c r="AH6" s="58">
        <v>0</v>
      </c>
      <c r="AI6" s="56">
        <f t="shared" si="20"/>
        <v>0</v>
      </c>
      <c r="AJ6" s="56">
        <f t="shared" si="21"/>
        <v>0</v>
      </c>
      <c r="AK6" s="58">
        <v>0</v>
      </c>
      <c r="AL6" s="56">
        <f t="shared" si="22"/>
        <v>0</v>
      </c>
      <c r="AM6" s="56">
        <f t="shared" si="23"/>
        <v>0</v>
      </c>
      <c r="AN6" s="58">
        <v>0</v>
      </c>
      <c r="AO6" s="56">
        <f t="shared" si="24"/>
        <v>0</v>
      </c>
      <c r="AP6" s="56">
        <f t="shared" si="25"/>
        <v>0</v>
      </c>
      <c r="AQ6" s="58"/>
      <c r="AR6" s="56">
        <f t="shared" si="26"/>
        <v>0</v>
      </c>
      <c r="AS6" s="56">
        <f t="shared" si="27"/>
        <v>0</v>
      </c>
      <c r="AT6" s="58"/>
      <c r="AU6" s="56">
        <f t="shared" si="28"/>
        <v>0</v>
      </c>
      <c r="AV6" s="56">
        <f t="shared" si="29"/>
        <v>0</v>
      </c>
      <c r="AW6" s="58"/>
      <c r="AX6" s="56">
        <f t="shared" si="30"/>
        <v>0</v>
      </c>
      <c r="AY6" s="56">
        <f t="shared" si="31"/>
        <v>0</v>
      </c>
      <c r="AZ6" s="58"/>
      <c r="BA6" s="56">
        <f t="shared" si="32"/>
        <v>0</v>
      </c>
      <c r="BB6" s="56">
        <f t="shared" si="33"/>
        <v>0</v>
      </c>
      <c r="BC6" s="58"/>
      <c r="BD6" s="56">
        <f t="shared" si="34"/>
        <v>0</v>
      </c>
      <c r="BE6" s="56">
        <f t="shared" si="35"/>
        <v>0</v>
      </c>
      <c r="BF6" s="58">
        <v>0</v>
      </c>
      <c r="BG6" s="56">
        <f t="shared" si="36"/>
        <v>0</v>
      </c>
      <c r="BH6" s="56">
        <f t="shared" si="37"/>
        <v>0</v>
      </c>
      <c r="BI6" s="58"/>
      <c r="BJ6" s="56">
        <f t="shared" si="38"/>
        <v>0</v>
      </c>
      <c r="BK6" s="56">
        <f t="shared" si="39"/>
        <v>0</v>
      </c>
      <c r="BL6" s="58"/>
      <c r="BM6" s="56">
        <f t="shared" si="40"/>
        <v>0</v>
      </c>
      <c r="BN6" s="56">
        <f t="shared" si="41"/>
        <v>0</v>
      </c>
      <c r="BO6" s="58"/>
      <c r="BP6" s="56">
        <f t="shared" si="42"/>
        <v>0</v>
      </c>
      <c r="BQ6" s="56">
        <f t="shared" si="43"/>
        <v>0</v>
      </c>
      <c r="BR6" s="58"/>
      <c r="BS6" s="56">
        <f t="shared" si="44"/>
        <v>0</v>
      </c>
      <c r="BT6" s="56">
        <f t="shared" si="45"/>
        <v>0</v>
      </c>
      <c r="BU6" s="58"/>
      <c r="BV6" s="56">
        <f t="shared" si="46"/>
        <v>0</v>
      </c>
      <c r="BW6" s="56">
        <f t="shared" si="47"/>
        <v>0</v>
      </c>
      <c r="BX6" s="58"/>
      <c r="BY6" s="56">
        <f t="shared" si="48"/>
        <v>0</v>
      </c>
      <c r="BZ6" s="56">
        <f t="shared" si="49"/>
        <v>0</v>
      </c>
      <c r="CA6" s="58"/>
      <c r="CB6" s="10">
        <f t="shared" si="50"/>
        <v>0</v>
      </c>
      <c r="CC6" s="10">
        <f t="shared" si="51"/>
        <v>0</v>
      </c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3"/>
      <c r="CU6" s="3"/>
      <c r="CV6" s="3"/>
      <c r="CW6" s="3"/>
    </row>
    <row r="7" spans="1:101" s="2" customFormat="1" ht="14.25">
      <c r="A7" s="53">
        <f t="shared" si="52"/>
        <v>13</v>
      </c>
      <c r="B7" s="54" t="s">
        <v>1</v>
      </c>
      <c r="C7" s="55">
        <f t="shared" si="53"/>
        <v>13.9</v>
      </c>
      <c r="D7" s="58">
        <v>0</v>
      </c>
      <c r="E7" s="56">
        <f t="shared" si="0"/>
        <v>0</v>
      </c>
      <c r="F7" s="56">
        <f t="shared" si="1"/>
        <v>0</v>
      </c>
      <c r="G7" s="58">
        <v>0</v>
      </c>
      <c r="H7" s="56">
        <f t="shared" si="2"/>
        <v>0</v>
      </c>
      <c r="I7" s="56">
        <f t="shared" si="3"/>
        <v>0</v>
      </c>
      <c r="J7" s="58">
        <v>0</v>
      </c>
      <c r="K7" s="56">
        <f t="shared" si="4"/>
        <v>0</v>
      </c>
      <c r="L7" s="56">
        <f t="shared" si="5"/>
        <v>0</v>
      </c>
      <c r="M7" s="58">
        <v>0</v>
      </c>
      <c r="N7" s="56">
        <f t="shared" si="6"/>
        <v>0</v>
      </c>
      <c r="O7" s="56">
        <f t="shared" si="7"/>
        <v>0</v>
      </c>
      <c r="P7" s="58">
        <v>0</v>
      </c>
      <c r="Q7" s="56">
        <f t="shared" si="8"/>
        <v>0</v>
      </c>
      <c r="R7" s="56">
        <f t="shared" si="9"/>
        <v>0</v>
      </c>
      <c r="S7" s="58">
        <v>0</v>
      </c>
      <c r="T7" s="56">
        <f t="shared" si="10"/>
        <v>0</v>
      </c>
      <c r="U7" s="56">
        <f t="shared" si="11"/>
        <v>0</v>
      </c>
      <c r="V7" s="58">
        <v>0</v>
      </c>
      <c r="W7" s="56">
        <f t="shared" si="12"/>
        <v>0</v>
      </c>
      <c r="X7" s="56">
        <f t="shared" si="13"/>
        <v>0</v>
      </c>
      <c r="Y7" s="58">
        <v>0</v>
      </c>
      <c r="Z7" s="56">
        <f t="shared" si="14"/>
        <v>0</v>
      </c>
      <c r="AA7" s="56">
        <f t="shared" si="15"/>
        <v>0</v>
      </c>
      <c r="AB7" s="58">
        <v>0</v>
      </c>
      <c r="AC7" s="56">
        <f t="shared" si="16"/>
        <v>0</v>
      </c>
      <c r="AD7" s="56">
        <f t="shared" si="17"/>
        <v>0</v>
      </c>
      <c r="AE7" s="58">
        <v>0</v>
      </c>
      <c r="AF7" s="56">
        <f t="shared" si="18"/>
        <v>0</v>
      </c>
      <c r="AG7" s="56">
        <f t="shared" si="19"/>
        <v>0</v>
      </c>
      <c r="AH7" s="58">
        <v>0</v>
      </c>
      <c r="AI7" s="56">
        <f t="shared" si="20"/>
        <v>0</v>
      </c>
      <c r="AJ7" s="56">
        <f t="shared" si="21"/>
        <v>0</v>
      </c>
      <c r="AK7" s="58">
        <v>0</v>
      </c>
      <c r="AL7" s="56">
        <f t="shared" si="22"/>
        <v>0</v>
      </c>
      <c r="AM7" s="56">
        <f t="shared" si="23"/>
        <v>0</v>
      </c>
      <c r="AN7" s="58">
        <v>0</v>
      </c>
      <c r="AO7" s="56">
        <f t="shared" si="24"/>
        <v>0</v>
      </c>
      <c r="AP7" s="56">
        <f t="shared" si="25"/>
        <v>0</v>
      </c>
      <c r="AQ7" s="58"/>
      <c r="AR7" s="56">
        <f t="shared" si="26"/>
        <v>0</v>
      </c>
      <c r="AS7" s="56">
        <f t="shared" si="27"/>
        <v>0</v>
      </c>
      <c r="AT7" s="58"/>
      <c r="AU7" s="56">
        <f t="shared" si="28"/>
        <v>0</v>
      </c>
      <c r="AV7" s="56">
        <f t="shared" si="29"/>
        <v>0</v>
      </c>
      <c r="AW7" s="58"/>
      <c r="AX7" s="56">
        <f t="shared" si="30"/>
        <v>0</v>
      </c>
      <c r="AY7" s="56">
        <f t="shared" si="31"/>
        <v>0</v>
      </c>
      <c r="AZ7" s="58"/>
      <c r="BA7" s="56">
        <f t="shared" si="32"/>
        <v>0</v>
      </c>
      <c r="BB7" s="56">
        <f t="shared" si="33"/>
        <v>0</v>
      </c>
      <c r="BC7" s="58"/>
      <c r="BD7" s="56">
        <f t="shared" si="34"/>
        <v>0</v>
      </c>
      <c r="BE7" s="56">
        <f t="shared" si="35"/>
        <v>0</v>
      </c>
      <c r="BF7" s="58">
        <v>0</v>
      </c>
      <c r="BG7" s="56">
        <f t="shared" si="36"/>
        <v>0</v>
      </c>
      <c r="BH7" s="56">
        <f t="shared" si="37"/>
        <v>0</v>
      </c>
      <c r="BI7" s="58"/>
      <c r="BJ7" s="56">
        <f t="shared" si="38"/>
        <v>0</v>
      </c>
      <c r="BK7" s="56">
        <f t="shared" si="39"/>
        <v>0</v>
      </c>
      <c r="BL7" s="58"/>
      <c r="BM7" s="56">
        <f t="shared" si="40"/>
        <v>0</v>
      </c>
      <c r="BN7" s="56">
        <f t="shared" si="41"/>
        <v>0</v>
      </c>
      <c r="BO7" s="58"/>
      <c r="BP7" s="56">
        <f t="shared" si="42"/>
        <v>0</v>
      </c>
      <c r="BQ7" s="56">
        <f t="shared" si="43"/>
        <v>0</v>
      </c>
      <c r="BR7" s="58"/>
      <c r="BS7" s="56">
        <f t="shared" si="44"/>
        <v>0</v>
      </c>
      <c r="BT7" s="56">
        <f t="shared" si="45"/>
        <v>0</v>
      </c>
      <c r="BU7" s="58"/>
      <c r="BV7" s="56">
        <f t="shared" si="46"/>
        <v>0</v>
      </c>
      <c r="BW7" s="56">
        <f t="shared" si="47"/>
        <v>0</v>
      </c>
      <c r="BX7" s="58"/>
      <c r="BY7" s="56">
        <f t="shared" si="48"/>
        <v>0</v>
      </c>
      <c r="BZ7" s="56">
        <f t="shared" si="49"/>
        <v>0</v>
      </c>
      <c r="CA7" s="58">
        <v>1</v>
      </c>
      <c r="CB7" s="10">
        <f t="shared" si="50"/>
        <v>13.5</v>
      </c>
      <c r="CC7" s="10">
        <f t="shared" si="51"/>
        <v>18.422258564180716</v>
      </c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3"/>
      <c r="CU7" s="3"/>
      <c r="CV7" s="3"/>
      <c r="CW7" s="3"/>
    </row>
    <row r="8" spans="1:101" s="2" customFormat="1" ht="14.25">
      <c r="A8" s="53">
        <f t="shared" si="52"/>
        <v>14</v>
      </c>
      <c r="B8" s="54" t="s">
        <v>1</v>
      </c>
      <c r="C8" s="55">
        <f t="shared" si="53"/>
        <v>14.9</v>
      </c>
      <c r="D8" s="58">
        <v>0</v>
      </c>
      <c r="E8" s="56">
        <f t="shared" si="0"/>
        <v>0</v>
      </c>
      <c r="F8" s="56">
        <f t="shared" si="1"/>
        <v>0</v>
      </c>
      <c r="G8" s="58">
        <v>0</v>
      </c>
      <c r="H8" s="56">
        <f t="shared" si="2"/>
        <v>0</v>
      </c>
      <c r="I8" s="56">
        <f t="shared" si="3"/>
        <v>0</v>
      </c>
      <c r="J8" s="58">
        <v>0</v>
      </c>
      <c r="K8" s="56">
        <f t="shared" si="4"/>
        <v>0</v>
      </c>
      <c r="L8" s="56">
        <f t="shared" si="5"/>
        <v>0</v>
      </c>
      <c r="M8" s="58">
        <v>0</v>
      </c>
      <c r="N8" s="56">
        <f t="shared" si="6"/>
        <v>0</v>
      </c>
      <c r="O8" s="56">
        <f t="shared" si="7"/>
        <v>0</v>
      </c>
      <c r="P8" s="58">
        <v>0</v>
      </c>
      <c r="Q8" s="56">
        <f t="shared" si="8"/>
        <v>0</v>
      </c>
      <c r="R8" s="56">
        <f t="shared" si="9"/>
        <v>0</v>
      </c>
      <c r="S8" s="58">
        <v>0</v>
      </c>
      <c r="T8" s="56">
        <f t="shared" si="10"/>
        <v>0</v>
      </c>
      <c r="U8" s="56">
        <f t="shared" si="11"/>
        <v>0</v>
      </c>
      <c r="V8" s="58">
        <v>0</v>
      </c>
      <c r="W8" s="56">
        <f t="shared" si="12"/>
        <v>0</v>
      </c>
      <c r="X8" s="56">
        <f t="shared" si="13"/>
        <v>0</v>
      </c>
      <c r="Y8" s="58">
        <v>0</v>
      </c>
      <c r="Z8" s="56">
        <f t="shared" si="14"/>
        <v>0</v>
      </c>
      <c r="AA8" s="56">
        <f t="shared" si="15"/>
        <v>0</v>
      </c>
      <c r="AB8" s="58">
        <v>0</v>
      </c>
      <c r="AC8" s="56">
        <f t="shared" si="16"/>
        <v>0</v>
      </c>
      <c r="AD8" s="56">
        <f t="shared" si="17"/>
        <v>0</v>
      </c>
      <c r="AE8" s="58">
        <v>0</v>
      </c>
      <c r="AF8" s="56">
        <f t="shared" si="18"/>
        <v>0</v>
      </c>
      <c r="AG8" s="56">
        <f t="shared" si="19"/>
        <v>0</v>
      </c>
      <c r="AH8" s="58">
        <v>0</v>
      </c>
      <c r="AI8" s="56">
        <f t="shared" si="20"/>
        <v>0</v>
      </c>
      <c r="AJ8" s="56">
        <f t="shared" si="21"/>
        <v>0</v>
      </c>
      <c r="AK8" s="58">
        <v>0</v>
      </c>
      <c r="AL8" s="56">
        <f t="shared" si="22"/>
        <v>0</v>
      </c>
      <c r="AM8" s="56">
        <f t="shared" si="23"/>
        <v>0</v>
      </c>
      <c r="AN8" s="58">
        <v>0</v>
      </c>
      <c r="AO8" s="56">
        <f t="shared" si="24"/>
        <v>0</v>
      </c>
      <c r="AP8" s="56">
        <f t="shared" si="25"/>
        <v>0</v>
      </c>
      <c r="AQ8" s="58"/>
      <c r="AR8" s="56">
        <f t="shared" si="26"/>
        <v>0</v>
      </c>
      <c r="AS8" s="56">
        <f t="shared" si="27"/>
        <v>0</v>
      </c>
      <c r="AT8" s="58"/>
      <c r="AU8" s="56">
        <f t="shared" si="28"/>
        <v>0</v>
      </c>
      <c r="AV8" s="56">
        <f t="shared" si="29"/>
        <v>0</v>
      </c>
      <c r="AW8" s="58"/>
      <c r="AX8" s="56">
        <f t="shared" si="30"/>
        <v>0</v>
      </c>
      <c r="AY8" s="56">
        <f t="shared" si="31"/>
        <v>0</v>
      </c>
      <c r="AZ8" s="58"/>
      <c r="BA8" s="56">
        <f t="shared" si="32"/>
        <v>0</v>
      </c>
      <c r="BB8" s="56">
        <f t="shared" si="33"/>
        <v>0</v>
      </c>
      <c r="BC8" s="58"/>
      <c r="BD8" s="56">
        <f t="shared" si="34"/>
        <v>0</v>
      </c>
      <c r="BE8" s="56">
        <f t="shared" si="35"/>
        <v>0</v>
      </c>
      <c r="BF8" s="58">
        <v>0</v>
      </c>
      <c r="BG8" s="56">
        <f t="shared" si="36"/>
        <v>0</v>
      </c>
      <c r="BH8" s="56">
        <f t="shared" si="37"/>
        <v>0</v>
      </c>
      <c r="BI8" s="58"/>
      <c r="BJ8" s="56">
        <f t="shared" si="38"/>
        <v>0</v>
      </c>
      <c r="BK8" s="56">
        <f t="shared" si="39"/>
        <v>0</v>
      </c>
      <c r="BL8" s="58"/>
      <c r="BM8" s="56">
        <f t="shared" si="40"/>
        <v>0</v>
      </c>
      <c r="BN8" s="56">
        <f t="shared" si="41"/>
        <v>0</v>
      </c>
      <c r="BO8" s="58"/>
      <c r="BP8" s="56">
        <f t="shared" si="42"/>
        <v>0</v>
      </c>
      <c r="BQ8" s="56">
        <f t="shared" si="43"/>
        <v>0</v>
      </c>
      <c r="BR8" s="58"/>
      <c r="BS8" s="56">
        <f t="shared" si="44"/>
        <v>0</v>
      </c>
      <c r="BT8" s="56">
        <f t="shared" si="45"/>
        <v>0</v>
      </c>
      <c r="BU8" s="58"/>
      <c r="BV8" s="56">
        <f t="shared" si="46"/>
        <v>0</v>
      </c>
      <c r="BW8" s="56">
        <f t="shared" si="47"/>
        <v>0</v>
      </c>
      <c r="BX8" s="58"/>
      <c r="BY8" s="56">
        <f t="shared" si="48"/>
        <v>0</v>
      </c>
      <c r="BZ8" s="56">
        <f t="shared" si="49"/>
        <v>0</v>
      </c>
      <c r="CA8" s="58">
        <v>5</v>
      </c>
      <c r="CB8" s="10">
        <f t="shared" si="50"/>
        <v>72.5</v>
      </c>
      <c r="CC8" s="10">
        <f t="shared" si="51"/>
        <v>117.37561891104674</v>
      </c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3"/>
      <c r="CU8" s="3"/>
      <c r="CV8" s="3"/>
      <c r="CW8" s="3"/>
    </row>
    <row r="9" spans="1:101" s="2" customFormat="1" ht="14.25">
      <c r="A9" s="53">
        <f t="shared" si="52"/>
        <v>15</v>
      </c>
      <c r="B9" s="54" t="s">
        <v>1</v>
      </c>
      <c r="C9" s="55">
        <f t="shared" si="53"/>
        <v>15.9</v>
      </c>
      <c r="D9" s="58">
        <v>0</v>
      </c>
      <c r="E9" s="56">
        <f t="shared" si="0"/>
        <v>0</v>
      </c>
      <c r="F9" s="56">
        <f t="shared" si="1"/>
        <v>0</v>
      </c>
      <c r="G9" s="58">
        <v>0</v>
      </c>
      <c r="H9" s="56">
        <f t="shared" si="2"/>
        <v>0</v>
      </c>
      <c r="I9" s="56">
        <f t="shared" si="3"/>
        <v>0</v>
      </c>
      <c r="J9" s="58">
        <v>0</v>
      </c>
      <c r="K9" s="56">
        <f t="shared" si="4"/>
        <v>0</v>
      </c>
      <c r="L9" s="56">
        <f t="shared" si="5"/>
        <v>0</v>
      </c>
      <c r="M9" s="58">
        <v>0</v>
      </c>
      <c r="N9" s="56">
        <f t="shared" si="6"/>
        <v>0</v>
      </c>
      <c r="O9" s="56">
        <f t="shared" si="7"/>
        <v>0</v>
      </c>
      <c r="P9" s="58">
        <v>0</v>
      </c>
      <c r="Q9" s="56">
        <f t="shared" si="8"/>
        <v>0</v>
      </c>
      <c r="R9" s="56">
        <f t="shared" si="9"/>
        <v>0</v>
      </c>
      <c r="S9" s="58">
        <v>0</v>
      </c>
      <c r="T9" s="56">
        <f t="shared" si="10"/>
        <v>0</v>
      </c>
      <c r="U9" s="56">
        <f t="shared" si="11"/>
        <v>0</v>
      </c>
      <c r="V9" s="58">
        <v>0</v>
      </c>
      <c r="W9" s="56">
        <f t="shared" si="12"/>
        <v>0</v>
      </c>
      <c r="X9" s="56">
        <f t="shared" si="13"/>
        <v>0</v>
      </c>
      <c r="Y9" s="58">
        <v>0</v>
      </c>
      <c r="Z9" s="56">
        <f t="shared" si="14"/>
        <v>0</v>
      </c>
      <c r="AA9" s="56">
        <f t="shared" si="15"/>
        <v>0</v>
      </c>
      <c r="AB9" s="58">
        <v>0</v>
      </c>
      <c r="AC9" s="56">
        <f t="shared" si="16"/>
        <v>0</v>
      </c>
      <c r="AD9" s="56">
        <f t="shared" si="17"/>
        <v>0</v>
      </c>
      <c r="AE9" s="58">
        <v>0</v>
      </c>
      <c r="AF9" s="56">
        <f t="shared" si="18"/>
        <v>0</v>
      </c>
      <c r="AG9" s="56">
        <f t="shared" si="19"/>
        <v>0</v>
      </c>
      <c r="AH9" s="58">
        <v>0</v>
      </c>
      <c r="AI9" s="56">
        <f t="shared" si="20"/>
        <v>0</v>
      </c>
      <c r="AJ9" s="56">
        <f t="shared" si="21"/>
        <v>0</v>
      </c>
      <c r="AK9" s="58">
        <v>0</v>
      </c>
      <c r="AL9" s="56">
        <f t="shared" si="22"/>
        <v>0</v>
      </c>
      <c r="AM9" s="56">
        <f t="shared" si="23"/>
        <v>0</v>
      </c>
      <c r="AN9" s="58">
        <v>0</v>
      </c>
      <c r="AO9" s="56">
        <f t="shared" si="24"/>
        <v>0</v>
      </c>
      <c r="AP9" s="56">
        <f t="shared" si="25"/>
        <v>0</v>
      </c>
      <c r="AQ9" s="58"/>
      <c r="AR9" s="56">
        <f t="shared" si="26"/>
        <v>0</v>
      </c>
      <c r="AS9" s="56">
        <f t="shared" si="27"/>
        <v>0</v>
      </c>
      <c r="AT9" s="58"/>
      <c r="AU9" s="56">
        <f t="shared" si="28"/>
        <v>0</v>
      </c>
      <c r="AV9" s="56">
        <f t="shared" si="29"/>
        <v>0</v>
      </c>
      <c r="AW9" s="58"/>
      <c r="AX9" s="56">
        <f t="shared" si="30"/>
        <v>0</v>
      </c>
      <c r="AY9" s="56">
        <f t="shared" si="31"/>
        <v>0</v>
      </c>
      <c r="AZ9" s="58"/>
      <c r="BA9" s="56">
        <f t="shared" si="32"/>
        <v>0</v>
      </c>
      <c r="BB9" s="56">
        <f t="shared" si="33"/>
        <v>0</v>
      </c>
      <c r="BC9" s="58"/>
      <c r="BD9" s="56">
        <f t="shared" si="34"/>
        <v>0</v>
      </c>
      <c r="BE9" s="56">
        <f t="shared" si="35"/>
        <v>0</v>
      </c>
      <c r="BF9" s="58">
        <v>0</v>
      </c>
      <c r="BG9" s="56">
        <f t="shared" si="36"/>
        <v>0</v>
      </c>
      <c r="BH9" s="56">
        <f t="shared" si="37"/>
        <v>0</v>
      </c>
      <c r="BI9" s="58"/>
      <c r="BJ9" s="56">
        <f t="shared" si="38"/>
        <v>0</v>
      </c>
      <c r="BK9" s="56">
        <f t="shared" si="39"/>
        <v>0</v>
      </c>
      <c r="BL9" s="58"/>
      <c r="BM9" s="56">
        <f t="shared" si="40"/>
        <v>0</v>
      </c>
      <c r="BN9" s="56">
        <f t="shared" si="41"/>
        <v>0</v>
      </c>
      <c r="BO9" s="58"/>
      <c r="BP9" s="56">
        <f t="shared" si="42"/>
        <v>0</v>
      </c>
      <c r="BQ9" s="56">
        <f t="shared" si="43"/>
        <v>0</v>
      </c>
      <c r="BR9" s="58"/>
      <c r="BS9" s="56">
        <f t="shared" si="44"/>
        <v>0</v>
      </c>
      <c r="BT9" s="56">
        <f t="shared" si="45"/>
        <v>0</v>
      </c>
      <c r="BU9" s="58"/>
      <c r="BV9" s="56">
        <f t="shared" si="46"/>
        <v>0</v>
      </c>
      <c r="BW9" s="56">
        <f t="shared" si="47"/>
        <v>0</v>
      </c>
      <c r="BX9" s="58"/>
      <c r="BY9" s="56">
        <f t="shared" si="48"/>
        <v>0</v>
      </c>
      <c r="BZ9" s="56">
        <f t="shared" si="49"/>
        <v>0</v>
      </c>
      <c r="CA9" s="58">
        <v>15</v>
      </c>
      <c r="CB9" s="10">
        <f t="shared" si="50"/>
        <v>232.5</v>
      </c>
      <c r="CC9" s="10">
        <f t="shared" si="51"/>
        <v>441.51057503982605</v>
      </c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3"/>
      <c r="CU9" s="3"/>
      <c r="CV9" s="3"/>
      <c r="CW9" s="3"/>
    </row>
    <row r="10" spans="1:101" s="2" customFormat="1" ht="14.25">
      <c r="A10" s="53">
        <f t="shared" si="52"/>
        <v>16</v>
      </c>
      <c r="B10" s="54" t="s">
        <v>1</v>
      </c>
      <c r="C10" s="55">
        <f t="shared" si="53"/>
        <v>16.9</v>
      </c>
      <c r="D10" s="58">
        <v>0</v>
      </c>
      <c r="E10" s="56">
        <f t="shared" si="0"/>
        <v>0</v>
      </c>
      <c r="F10" s="56">
        <f t="shared" si="1"/>
        <v>0</v>
      </c>
      <c r="G10" s="58">
        <v>0</v>
      </c>
      <c r="H10" s="56">
        <f t="shared" si="2"/>
        <v>0</v>
      </c>
      <c r="I10" s="56">
        <f t="shared" si="3"/>
        <v>0</v>
      </c>
      <c r="J10" s="58">
        <v>0</v>
      </c>
      <c r="K10" s="56">
        <f t="shared" si="4"/>
        <v>0</v>
      </c>
      <c r="L10" s="56">
        <f t="shared" si="5"/>
        <v>0</v>
      </c>
      <c r="M10" s="58">
        <v>0</v>
      </c>
      <c r="N10" s="56">
        <f t="shared" si="6"/>
        <v>0</v>
      </c>
      <c r="O10" s="56">
        <f t="shared" si="7"/>
        <v>0</v>
      </c>
      <c r="P10" s="58">
        <v>0</v>
      </c>
      <c r="Q10" s="56">
        <f t="shared" si="8"/>
        <v>0</v>
      </c>
      <c r="R10" s="56">
        <f t="shared" si="9"/>
        <v>0</v>
      </c>
      <c r="S10" s="58">
        <v>0</v>
      </c>
      <c r="T10" s="56">
        <f t="shared" si="10"/>
        <v>0</v>
      </c>
      <c r="U10" s="56">
        <f t="shared" si="11"/>
        <v>0</v>
      </c>
      <c r="V10" s="58">
        <v>0</v>
      </c>
      <c r="W10" s="56">
        <f t="shared" si="12"/>
        <v>0</v>
      </c>
      <c r="X10" s="56">
        <f t="shared" si="13"/>
        <v>0</v>
      </c>
      <c r="Y10" s="58">
        <v>0</v>
      </c>
      <c r="Z10" s="56">
        <f t="shared" si="14"/>
        <v>0</v>
      </c>
      <c r="AA10" s="56">
        <f t="shared" si="15"/>
        <v>0</v>
      </c>
      <c r="AB10" s="58">
        <v>0</v>
      </c>
      <c r="AC10" s="56">
        <f t="shared" si="16"/>
        <v>0</v>
      </c>
      <c r="AD10" s="56">
        <f t="shared" si="17"/>
        <v>0</v>
      </c>
      <c r="AE10" s="58">
        <v>0</v>
      </c>
      <c r="AF10" s="56">
        <f t="shared" si="18"/>
        <v>0</v>
      </c>
      <c r="AG10" s="56">
        <f t="shared" si="19"/>
        <v>0</v>
      </c>
      <c r="AH10" s="58">
        <v>0</v>
      </c>
      <c r="AI10" s="56">
        <f t="shared" si="20"/>
        <v>0</v>
      </c>
      <c r="AJ10" s="56">
        <f t="shared" si="21"/>
        <v>0</v>
      </c>
      <c r="AK10" s="58">
        <v>0</v>
      </c>
      <c r="AL10" s="56">
        <f t="shared" si="22"/>
        <v>0</v>
      </c>
      <c r="AM10" s="56">
        <f t="shared" si="23"/>
        <v>0</v>
      </c>
      <c r="AN10" s="58">
        <v>0</v>
      </c>
      <c r="AO10" s="56">
        <f t="shared" si="24"/>
        <v>0</v>
      </c>
      <c r="AP10" s="56">
        <f t="shared" si="25"/>
        <v>0</v>
      </c>
      <c r="AQ10" s="58"/>
      <c r="AR10" s="56">
        <f t="shared" si="26"/>
        <v>0</v>
      </c>
      <c r="AS10" s="56">
        <f t="shared" si="27"/>
        <v>0</v>
      </c>
      <c r="AT10" s="58"/>
      <c r="AU10" s="56">
        <f t="shared" si="28"/>
        <v>0</v>
      </c>
      <c r="AV10" s="56">
        <f t="shared" si="29"/>
        <v>0</v>
      </c>
      <c r="AW10" s="58"/>
      <c r="AX10" s="56">
        <f t="shared" si="30"/>
        <v>0</v>
      </c>
      <c r="AY10" s="56">
        <f t="shared" si="31"/>
        <v>0</v>
      </c>
      <c r="AZ10" s="58"/>
      <c r="BA10" s="56">
        <f t="shared" si="32"/>
        <v>0</v>
      </c>
      <c r="BB10" s="56">
        <f t="shared" si="33"/>
        <v>0</v>
      </c>
      <c r="BC10" s="58"/>
      <c r="BD10" s="56">
        <f t="shared" si="34"/>
        <v>0</v>
      </c>
      <c r="BE10" s="56">
        <f t="shared" si="35"/>
        <v>0</v>
      </c>
      <c r="BF10" s="58">
        <v>0</v>
      </c>
      <c r="BG10" s="56">
        <f t="shared" si="36"/>
        <v>0</v>
      </c>
      <c r="BH10" s="56">
        <f t="shared" si="37"/>
        <v>0</v>
      </c>
      <c r="BI10" s="58"/>
      <c r="BJ10" s="56">
        <f t="shared" si="38"/>
        <v>0</v>
      </c>
      <c r="BK10" s="56">
        <f t="shared" si="39"/>
        <v>0</v>
      </c>
      <c r="BL10" s="58"/>
      <c r="BM10" s="56">
        <f t="shared" si="40"/>
        <v>0</v>
      </c>
      <c r="BN10" s="56">
        <f t="shared" si="41"/>
        <v>0</v>
      </c>
      <c r="BO10" s="58"/>
      <c r="BP10" s="56">
        <f t="shared" si="42"/>
        <v>0</v>
      </c>
      <c r="BQ10" s="56">
        <f t="shared" si="43"/>
        <v>0</v>
      </c>
      <c r="BR10" s="58"/>
      <c r="BS10" s="56">
        <f t="shared" si="44"/>
        <v>0</v>
      </c>
      <c r="BT10" s="56">
        <f t="shared" si="45"/>
        <v>0</v>
      </c>
      <c r="BU10" s="58"/>
      <c r="BV10" s="56">
        <f t="shared" si="46"/>
        <v>0</v>
      </c>
      <c r="BW10" s="56">
        <f t="shared" si="47"/>
        <v>0</v>
      </c>
      <c r="BX10" s="58"/>
      <c r="BY10" s="56">
        <f t="shared" si="48"/>
        <v>0</v>
      </c>
      <c r="BZ10" s="56">
        <f t="shared" si="49"/>
        <v>0</v>
      </c>
      <c r="CA10" s="58">
        <v>4</v>
      </c>
      <c r="CB10" s="10">
        <f t="shared" si="50"/>
        <v>66</v>
      </c>
      <c r="CC10" s="10">
        <f t="shared" si="51"/>
        <v>145.54843694014298</v>
      </c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3"/>
      <c r="CU10" s="3"/>
      <c r="CV10" s="3"/>
      <c r="CW10" s="3"/>
    </row>
    <row r="11" spans="1:101" s="2" customFormat="1" ht="14.25">
      <c r="A11" s="53">
        <f t="shared" si="52"/>
        <v>17</v>
      </c>
      <c r="B11" s="54" t="s">
        <v>1</v>
      </c>
      <c r="C11" s="55">
        <f t="shared" si="53"/>
        <v>17.9</v>
      </c>
      <c r="D11" s="58">
        <v>0</v>
      </c>
      <c r="E11" s="56">
        <f t="shared" si="0"/>
        <v>0</v>
      </c>
      <c r="F11" s="56">
        <f t="shared" si="1"/>
        <v>0</v>
      </c>
      <c r="G11" s="58">
        <v>0</v>
      </c>
      <c r="H11" s="56">
        <f t="shared" si="2"/>
        <v>0</v>
      </c>
      <c r="I11" s="56">
        <f t="shared" si="3"/>
        <v>0</v>
      </c>
      <c r="J11" s="58">
        <v>0</v>
      </c>
      <c r="K11" s="56">
        <f t="shared" si="4"/>
        <v>0</v>
      </c>
      <c r="L11" s="56">
        <f t="shared" si="5"/>
        <v>0</v>
      </c>
      <c r="M11" s="58">
        <v>0</v>
      </c>
      <c r="N11" s="56">
        <f t="shared" si="6"/>
        <v>0</v>
      </c>
      <c r="O11" s="56">
        <f t="shared" si="7"/>
        <v>0</v>
      </c>
      <c r="P11" s="58">
        <v>0</v>
      </c>
      <c r="Q11" s="56">
        <f t="shared" si="8"/>
        <v>0</v>
      </c>
      <c r="R11" s="56">
        <f t="shared" si="9"/>
        <v>0</v>
      </c>
      <c r="S11" s="58">
        <v>0</v>
      </c>
      <c r="T11" s="56">
        <f t="shared" si="10"/>
        <v>0</v>
      </c>
      <c r="U11" s="56">
        <f t="shared" si="11"/>
        <v>0</v>
      </c>
      <c r="V11" s="58">
        <v>0</v>
      </c>
      <c r="W11" s="56">
        <f t="shared" si="12"/>
        <v>0</v>
      </c>
      <c r="X11" s="56">
        <f t="shared" si="13"/>
        <v>0</v>
      </c>
      <c r="Y11" s="58">
        <v>0</v>
      </c>
      <c r="Z11" s="56">
        <f t="shared" si="14"/>
        <v>0</v>
      </c>
      <c r="AA11" s="56">
        <f t="shared" si="15"/>
        <v>0</v>
      </c>
      <c r="AB11" s="58">
        <v>0</v>
      </c>
      <c r="AC11" s="56">
        <f t="shared" si="16"/>
        <v>0</v>
      </c>
      <c r="AD11" s="56">
        <f t="shared" si="17"/>
        <v>0</v>
      </c>
      <c r="AE11" s="58">
        <v>0</v>
      </c>
      <c r="AF11" s="56">
        <f t="shared" si="18"/>
        <v>0</v>
      </c>
      <c r="AG11" s="56">
        <f t="shared" si="19"/>
        <v>0</v>
      </c>
      <c r="AH11" s="58">
        <v>0</v>
      </c>
      <c r="AI11" s="56">
        <f t="shared" si="20"/>
        <v>0</v>
      </c>
      <c r="AJ11" s="56">
        <f t="shared" si="21"/>
        <v>0</v>
      </c>
      <c r="AK11" s="58">
        <v>0</v>
      </c>
      <c r="AL11" s="56">
        <f t="shared" si="22"/>
        <v>0</v>
      </c>
      <c r="AM11" s="56">
        <f t="shared" si="23"/>
        <v>0</v>
      </c>
      <c r="AN11" s="58">
        <v>0</v>
      </c>
      <c r="AO11" s="56">
        <f t="shared" si="24"/>
        <v>0</v>
      </c>
      <c r="AP11" s="56">
        <f t="shared" si="25"/>
        <v>0</v>
      </c>
      <c r="AQ11" s="58"/>
      <c r="AR11" s="56">
        <f t="shared" si="26"/>
        <v>0</v>
      </c>
      <c r="AS11" s="56">
        <f t="shared" si="27"/>
        <v>0</v>
      </c>
      <c r="AT11" s="58"/>
      <c r="AU11" s="56">
        <f t="shared" si="28"/>
        <v>0</v>
      </c>
      <c r="AV11" s="56">
        <f t="shared" si="29"/>
        <v>0</v>
      </c>
      <c r="AW11" s="58"/>
      <c r="AX11" s="56">
        <f t="shared" si="30"/>
        <v>0</v>
      </c>
      <c r="AY11" s="56">
        <f t="shared" si="31"/>
        <v>0</v>
      </c>
      <c r="AZ11" s="58"/>
      <c r="BA11" s="56">
        <f t="shared" si="32"/>
        <v>0</v>
      </c>
      <c r="BB11" s="56">
        <f t="shared" si="33"/>
        <v>0</v>
      </c>
      <c r="BC11" s="58"/>
      <c r="BD11" s="56">
        <f t="shared" si="34"/>
        <v>0</v>
      </c>
      <c r="BE11" s="56">
        <f t="shared" si="35"/>
        <v>0</v>
      </c>
      <c r="BF11" s="58">
        <v>0</v>
      </c>
      <c r="BG11" s="56">
        <f t="shared" si="36"/>
        <v>0</v>
      </c>
      <c r="BH11" s="56">
        <f t="shared" si="37"/>
        <v>0</v>
      </c>
      <c r="BI11" s="58"/>
      <c r="BJ11" s="56">
        <f t="shared" si="38"/>
        <v>0</v>
      </c>
      <c r="BK11" s="56">
        <f t="shared" si="39"/>
        <v>0</v>
      </c>
      <c r="BL11" s="58"/>
      <c r="BM11" s="56">
        <f t="shared" si="40"/>
        <v>0</v>
      </c>
      <c r="BN11" s="56">
        <f t="shared" si="41"/>
        <v>0</v>
      </c>
      <c r="BO11" s="58"/>
      <c r="BP11" s="56">
        <f t="shared" si="42"/>
        <v>0</v>
      </c>
      <c r="BQ11" s="56">
        <f t="shared" si="43"/>
        <v>0</v>
      </c>
      <c r="BR11" s="58"/>
      <c r="BS11" s="56">
        <f t="shared" si="44"/>
        <v>0</v>
      </c>
      <c r="BT11" s="56">
        <f t="shared" si="45"/>
        <v>0</v>
      </c>
      <c r="BU11" s="58">
        <v>1</v>
      </c>
      <c r="BV11" s="56">
        <f t="shared" si="46"/>
        <v>17.5</v>
      </c>
      <c r="BW11" s="56">
        <f t="shared" si="47"/>
        <v>44.424701820938054</v>
      </c>
      <c r="BX11" s="58">
        <v>12</v>
      </c>
      <c r="BY11" s="56">
        <f t="shared" si="48"/>
        <v>210</v>
      </c>
      <c r="BZ11" s="56">
        <f t="shared" si="49"/>
        <v>533.0964218512567</v>
      </c>
      <c r="CA11" s="58">
        <v>4</v>
      </c>
      <c r="CB11" s="10">
        <f t="shared" si="50"/>
        <v>70</v>
      </c>
      <c r="CC11" s="10">
        <f t="shared" si="51"/>
        <v>177.69880728375222</v>
      </c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"/>
      <c r="CU11" s="3"/>
      <c r="CV11" s="3"/>
      <c r="CW11" s="3"/>
    </row>
    <row r="12" spans="1:101" s="2" customFormat="1" ht="14.25">
      <c r="A12" s="53">
        <f t="shared" si="52"/>
        <v>18</v>
      </c>
      <c r="B12" s="54" t="s">
        <v>1</v>
      </c>
      <c r="C12" s="55">
        <f t="shared" si="53"/>
        <v>18.9</v>
      </c>
      <c r="D12" s="58">
        <v>0</v>
      </c>
      <c r="E12" s="56">
        <f t="shared" si="0"/>
        <v>0</v>
      </c>
      <c r="F12" s="56">
        <f t="shared" si="1"/>
        <v>0</v>
      </c>
      <c r="G12" s="58">
        <v>0</v>
      </c>
      <c r="H12" s="56">
        <f t="shared" si="2"/>
        <v>0</v>
      </c>
      <c r="I12" s="56">
        <f t="shared" si="3"/>
        <v>0</v>
      </c>
      <c r="J12" s="58">
        <v>0</v>
      </c>
      <c r="K12" s="56">
        <f t="shared" si="4"/>
        <v>0</v>
      </c>
      <c r="L12" s="56">
        <f t="shared" si="5"/>
        <v>0</v>
      </c>
      <c r="M12" s="58">
        <v>0</v>
      </c>
      <c r="N12" s="56">
        <f t="shared" si="6"/>
        <v>0</v>
      </c>
      <c r="O12" s="56">
        <f t="shared" si="7"/>
        <v>0</v>
      </c>
      <c r="P12" s="58">
        <v>0</v>
      </c>
      <c r="Q12" s="56">
        <f t="shared" si="8"/>
        <v>0</v>
      </c>
      <c r="R12" s="56">
        <f t="shared" si="9"/>
        <v>0</v>
      </c>
      <c r="S12" s="58">
        <v>0</v>
      </c>
      <c r="T12" s="56">
        <f t="shared" si="10"/>
        <v>0</v>
      </c>
      <c r="U12" s="56">
        <f t="shared" si="11"/>
        <v>0</v>
      </c>
      <c r="V12" s="58">
        <v>0</v>
      </c>
      <c r="W12" s="56">
        <f t="shared" si="12"/>
        <v>0</v>
      </c>
      <c r="X12" s="56">
        <f t="shared" si="13"/>
        <v>0</v>
      </c>
      <c r="Y12" s="58">
        <v>0</v>
      </c>
      <c r="Z12" s="56">
        <f t="shared" si="14"/>
        <v>0</v>
      </c>
      <c r="AA12" s="56">
        <f t="shared" si="15"/>
        <v>0</v>
      </c>
      <c r="AB12" s="58">
        <v>0</v>
      </c>
      <c r="AC12" s="56">
        <f t="shared" si="16"/>
        <v>0</v>
      </c>
      <c r="AD12" s="56">
        <f t="shared" si="17"/>
        <v>0</v>
      </c>
      <c r="AE12" s="58">
        <v>0</v>
      </c>
      <c r="AF12" s="56">
        <f t="shared" si="18"/>
        <v>0</v>
      </c>
      <c r="AG12" s="56">
        <f t="shared" si="19"/>
        <v>0</v>
      </c>
      <c r="AH12" s="58">
        <v>0</v>
      </c>
      <c r="AI12" s="56">
        <f t="shared" si="20"/>
        <v>0</v>
      </c>
      <c r="AJ12" s="56">
        <f t="shared" si="21"/>
        <v>0</v>
      </c>
      <c r="AK12" s="58">
        <v>0</v>
      </c>
      <c r="AL12" s="56">
        <f t="shared" si="22"/>
        <v>0</v>
      </c>
      <c r="AM12" s="56">
        <f t="shared" si="23"/>
        <v>0</v>
      </c>
      <c r="AN12" s="58">
        <v>0</v>
      </c>
      <c r="AO12" s="56">
        <f t="shared" si="24"/>
        <v>0</v>
      </c>
      <c r="AP12" s="56">
        <f t="shared" si="25"/>
        <v>0</v>
      </c>
      <c r="AQ12" s="58"/>
      <c r="AR12" s="56">
        <f t="shared" si="26"/>
        <v>0</v>
      </c>
      <c r="AS12" s="56">
        <f t="shared" si="27"/>
        <v>0</v>
      </c>
      <c r="AT12" s="58"/>
      <c r="AU12" s="56">
        <f t="shared" si="28"/>
        <v>0</v>
      </c>
      <c r="AV12" s="56">
        <f t="shared" si="29"/>
        <v>0</v>
      </c>
      <c r="AW12" s="58"/>
      <c r="AX12" s="56">
        <f t="shared" si="30"/>
        <v>0</v>
      </c>
      <c r="AY12" s="56">
        <f t="shared" si="31"/>
        <v>0</v>
      </c>
      <c r="AZ12" s="58"/>
      <c r="BA12" s="56">
        <f t="shared" si="32"/>
        <v>0</v>
      </c>
      <c r="BB12" s="56">
        <f t="shared" si="33"/>
        <v>0</v>
      </c>
      <c r="BC12" s="58"/>
      <c r="BD12" s="56">
        <f t="shared" si="34"/>
        <v>0</v>
      </c>
      <c r="BE12" s="56">
        <f t="shared" si="35"/>
        <v>0</v>
      </c>
      <c r="BF12" s="58">
        <v>0</v>
      </c>
      <c r="BG12" s="56">
        <f t="shared" si="36"/>
        <v>0</v>
      </c>
      <c r="BH12" s="56">
        <f t="shared" si="37"/>
        <v>0</v>
      </c>
      <c r="BI12" s="58"/>
      <c r="BJ12" s="56">
        <f t="shared" si="38"/>
        <v>0</v>
      </c>
      <c r="BK12" s="56">
        <f t="shared" si="39"/>
        <v>0</v>
      </c>
      <c r="BL12" s="58"/>
      <c r="BM12" s="56">
        <f t="shared" si="40"/>
        <v>0</v>
      </c>
      <c r="BN12" s="56">
        <f t="shared" si="41"/>
        <v>0</v>
      </c>
      <c r="BO12" s="58"/>
      <c r="BP12" s="56">
        <f t="shared" si="42"/>
        <v>0</v>
      </c>
      <c r="BQ12" s="56">
        <f t="shared" si="43"/>
        <v>0</v>
      </c>
      <c r="BR12" s="58"/>
      <c r="BS12" s="56">
        <f t="shared" si="44"/>
        <v>0</v>
      </c>
      <c r="BT12" s="56">
        <f t="shared" si="45"/>
        <v>0</v>
      </c>
      <c r="BU12" s="58">
        <v>12</v>
      </c>
      <c r="BV12" s="56">
        <f t="shared" si="46"/>
        <v>222</v>
      </c>
      <c r="BW12" s="56">
        <f t="shared" si="47"/>
        <v>643.6722641530579</v>
      </c>
      <c r="BX12" s="58">
        <v>18</v>
      </c>
      <c r="BY12" s="56">
        <f t="shared" si="48"/>
        <v>333</v>
      </c>
      <c r="BZ12" s="56">
        <f t="shared" si="49"/>
        <v>965.5083962295869</v>
      </c>
      <c r="CA12" s="58"/>
      <c r="CB12" s="10">
        <f t="shared" si="50"/>
        <v>0</v>
      </c>
      <c r="CC12" s="10">
        <f t="shared" si="51"/>
        <v>0</v>
      </c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3"/>
      <c r="CU12" s="3"/>
      <c r="CV12" s="3"/>
      <c r="CW12" s="3"/>
    </row>
    <row r="13" spans="1:101" s="2" customFormat="1" ht="14.25">
      <c r="A13" s="53">
        <f t="shared" si="52"/>
        <v>19</v>
      </c>
      <c r="B13" s="54" t="s">
        <v>1</v>
      </c>
      <c r="C13" s="55">
        <f t="shared" si="53"/>
        <v>19.9</v>
      </c>
      <c r="D13" s="58">
        <v>0</v>
      </c>
      <c r="E13" s="56">
        <f t="shared" si="0"/>
        <v>0</v>
      </c>
      <c r="F13" s="56">
        <f t="shared" si="1"/>
        <v>0</v>
      </c>
      <c r="G13" s="58">
        <v>0</v>
      </c>
      <c r="H13" s="56">
        <f t="shared" si="2"/>
        <v>0</v>
      </c>
      <c r="I13" s="56">
        <f t="shared" si="3"/>
        <v>0</v>
      </c>
      <c r="J13" s="58">
        <v>0</v>
      </c>
      <c r="K13" s="56">
        <f t="shared" si="4"/>
        <v>0</v>
      </c>
      <c r="L13" s="56">
        <f t="shared" si="5"/>
        <v>0</v>
      </c>
      <c r="M13" s="58">
        <v>0</v>
      </c>
      <c r="N13" s="56">
        <f t="shared" si="6"/>
        <v>0</v>
      </c>
      <c r="O13" s="56">
        <f t="shared" si="7"/>
        <v>0</v>
      </c>
      <c r="P13" s="58">
        <v>0</v>
      </c>
      <c r="Q13" s="56">
        <f t="shared" si="8"/>
        <v>0</v>
      </c>
      <c r="R13" s="56">
        <f t="shared" si="9"/>
        <v>0</v>
      </c>
      <c r="S13" s="58">
        <v>0</v>
      </c>
      <c r="T13" s="56">
        <f t="shared" si="10"/>
        <v>0</v>
      </c>
      <c r="U13" s="56">
        <f t="shared" si="11"/>
        <v>0</v>
      </c>
      <c r="V13" s="58">
        <v>0</v>
      </c>
      <c r="W13" s="56">
        <f t="shared" si="12"/>
        <v>0</v>
      </c>
      <c r="X13" s="56">
        <f t="shared" si="13"/>
        <v>0</v>
      </c>
      <c r="Y13" s="58">
        <v>0</v>
      </c>
      <c r="Z13" s="56">
        <f t="shared" si="14"/>
        <v>0</v>
      </c>
      <c r="AA13" s="56">
        <f t="shared" si="15"/>
        <v>0</v>
      </c>
      <c r="AB13" s="58">
        <v>0</v>
      </c>
      <c r="AC13" s="56">
        <f t="shared" si="16"/>
        <v>0</v>
      </c>
      <c r="AD13" s="56">
        <f t="shared" si="17"/>
        <v>0</v>
      </c>
      <c r="AE13" s="58">
        <v>0</v>
      </c>
      <c r="AF13" s="56">
        <f t="shared" si="18"/>
        <v>0</v>
      </c>
      <c r="AG13" s="56">
        <f t="shared" si="19"/>
        <v>0</v>
      </c>
      <c r="AH13" s="58">
        <v>0</v>
      </c>
      <c r="AI13" s="56">
        <f t="shared" si="20"/>
        <v>0</v>
      </c>
      <c r="AJ13" s="56">
        <f t="shared" si="21"/>
        <v>0</v>
      </c>
      <c r="AK13" s="58">
        <v>0</v>
      </c>
      <c r="AL13" s="56">
        <f t="shared" si="22"/>
        <v>0</v>
      </c>
      <c r="AM13" s="56">
        <f t="shared" si="23"/>
        <v>0</v>
      </c>
      <c r="AN13" s="58">
        <v>0</v>
      </c>
      <c r="AO13" s="56">
        <f t="shared" si="24"/>
        <v>0</v>
      </c>
      <c r="AP13" s="56">
        <f t="shared" si="25"/>
        <v>0</v>
      </c>
      <c r="AQ13" s="58"/>
      <c r="AR13" s="56">
        <f t="shared" si="26"/>
        <v>0</v>
      </c>
      <c r="AS13" s="56">
        <f t="shared" si="27"/>
        <v>0</v>
      </c>
      <c r="AT13" s="58"/>
      <c r="AU13" s="56">
        <f t="shared" si="28"/>
        <v>0</v>
      </c>
      <c r="AV13" s="56">
        <f t="shared" si="29"/>
        <v>0</v>
      </c>
      <c r="AW13" s="58"/>
      <c r="AX13" s="56">
        <f t="shared" si="30"/>
        <v>0</v>
      </c>
      <c r="AY13" s="56">
        <f t="shared" si="31"/>
        <v>0</v>
      </c>
      <c r="AZ13" s="58"/>
      <c r="BA13" s="56">
        <f t="shared" si="32"/>
        <v>0</v>
      </c>
      <c r="BB13" s="56">
        <f t="shared" si="33"/>
        <v>0</v>
      </c>
      <c r="BC13" s="58"/>
      <c r="BD13" s="56">
        <f t="shared" si="34"/>
        <v>0</v>
      </c>
      <c r="BE13" s="56">
        <f t="shared" si="35"/>
        <v>0</v>
      </c>
      <c r="BF13" s="58">
        <v>0</v>
      </c>
      <c r="BG13" s="56">
        <f t="shared" si="36"/>
        <v>0</v>
      </c>
      <c r="BH13" s="56">
        <f t="shared" si="37"/>
        <v>0</v>
      </c>
      <c r="BI13" s="58"/>
      <c r="BJ13" s="56">
        <f t="shared" si="38"/>
        <v>0</v>
      </c>
      <c r="BK13" s="56">
        <f t="shared" si="39"/>
        <v>0</v>
      </c>
      <c r="BL13" s="58"/>
      <c r="BM13" s="56">
        <f t="shared" si="40"/>
        <v>0</v>
      </c>
      <c r="BN13" s="56">
        <f t="shared" si="41"/>
        <v>0</v>
      </c>
      <c r="BO13" s="58"/>
      <c r="BP13" s="56">
        <f t="shared" si="42"/>
        <v>0</v>
      </c>
      <c r="BQ13" s="56">
        <f t="shared" si="43"/>
        <v>0</v>
      </c>
      <c r="BR13" s="58">
        <v>16</v>
      </c>
      <c r="BS13" s="56">
        <f t="shared" si="44"/>
        <v>312</v>
      </c>
      <c r="BT13" s="56">
        <f t="shared" si="45"/>
        <v>1026.0113027892185</v>
      </c>
      <c r="BU13" s="58">
        <v>16</v>
      </c>
      <c r="BV13" s="56">
        <f t="shared" si="46"/>
        <v>312</v>
      </c>
      <c r="BW13" s="56">
        <f t="shared" si="47"/>
        <v>1026.0113027892185</v>
      </c>
      <c r="BX13" s="58"/>
      <c r="BY13" s="56">
        <f t="shared" si="48"/>
        <v>0</v>
      </c>
      <c r="BZ13" s="56">
        <f t="shared" si="49"/>
        <v>0</v>
      </c>
      <c r="CA13" s="58"/>
      <c r="CB13" s="10">
        <f t="shared" si="50"/>
        <v>0</v>
      </c>
      <c r="CC13" s="10">
        <f t="shared" si="51"/>
        <v>0</v>
      </c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3"/>
      <c r="CU13" s="3"/>
      <c r="CV13" s="3"/>
      <c r="CW13" s="3"/>
    </row>
    <row r="14" spans="1:101" s="2" customFormat="1" ht="14.25">
      <c r="A14" s="53">
        <f t="shared" si="52"/>
        <v>20</v>
      </c>
      <c r="B14" s="54" t="s">
        <v>1</v>
      </c>
      <c r="C14" s="55">
        <f t="shared" si="53"/>
        <v>20.9</v>
      </c>
      <c r="D14" s="58">
        <v>0</v>
      </c>
      <c r="E14" s="56">
        <f t="shared" si="0"/>
        <v>0</v>
      </c>
      <c r="F14" s="56">
        <f t="shared" si="1"/>
        <v>0</v>
      </c>
      <c r="G14" s="58">
        <v>0</v>
      </c>
      <c r="H14" s="56">
        <f t="shared" si="2"/>
        <v>0</v>
      </c>
      <c r="I14" s="56">
        <f t="shared" si="3"/>
        <v>0</v>
      </c>
      <c r="J14" s="58">
        <v>0</v>
      </c>
      <c r="K14" s="56">
        <f t="shared" si="4"/>
        <v>0</v>
      </c>
      <c r="L14" s="56">
        <f t="shared" si="5"/>
        <v>0</v>
      </c>
      <c r="M14" s="58">
        <v>0</v>
      </c>
      <c r="N14" s="56">
        <f t="shared" si="6"/>
        <v>0</v>
      </c>
      <c r="O14" s="56">
        <f t="shared" si="7"/>
        <v>0</v>
      </c>
      <c r="P14" s="58">
        <v>0</v>
      </c>
      <c r="Q14" s="56">
        <f t="shared" si="8"/>
        <v>0</v>
      </c>
      <c r="R14" s="56">
        <f t="shared" si="9"/>
        <v>0</v>
      </c>
      <c r="S14" s="58">
        <v>0</v>
      </c>
      <c r="T14" s="56">
        <f t="shared" si="10"/>
        <v>0</v>
      </c>
      <c r="U14" s="56">
        <f t="shared" si="11"/>
        <v>0</v>
      </c>
      <c r="V14" s="58">
        <v>0</v>
      </c>
      <c r="W14" s="56">
        <f t="shared" si="12"/>
        <v>0</v>
      </c>
      <c r="X14" s="56">
        <f t="shared" si="13"/>
        <v>0</v>
      </c>
      <c r="Y14" s="58">
        <v>0</v>
      </c>
      <c r="Z14" s="56">
        <f t="shared" si="14"/>
        <v>0</v>
      </c>
      <c r="AA14" s="56">
        <f t="shared" si="15"/>
        <v>0</v>
      </c>
      <c r="AB14" s="58">
        <v>0</v>
      </c>
      <c r="AC14" s="56">
        <f t="shared" si="16"/>
        <v>0</v>
      </c>
      <c r="AD14" s="56">
        <f t="shared" si="17"/>
        <v>0</v>
      </c>
      <c r="AE14" s="58">
        <v>0</v>
      </c>
      <c r="AF14" s="56">
        <f t="shared" si="18"/>
        <v>0</v>
      </c>
      <c r="AG14" s="56">
        <f t="shared" si="19"/>
        <v>0</v>
      </c>
      <c r="AH14" s="58">
        <v>0</v>
      </c>
      <c r="AI14" s="56">
        <f t="shared" si="20"/>
        <v>0</v>
      </c>
      <c r="AJ14" s="56">
        <f t="shared" si="21"/>
        <v>0</v>
      </c>
      <c r="AK14" s="58">
        <v>0</v>
      </c>
      <c r="AL14" s="56">
        <f t="shared" si="22"/>
        <v>0</v>
      </c>
      <c r="AM14" s="56">
        <f t="shared" si="23"/>
        <v>0</v>
      </c>
      <c r="AN14" s="58">
        <v>0</v>
      </c>
      <c r="AO14" s="56">
        <f t="shared" si="24"/>
        <v>0</v>
      </c>
      <c r="AP14" s="56">
        <f t="shared" si="25"/>
        <v>0</v>
      </c>
      <c r="AQ14" s="58"/>
      <c r="AR14" s="56">
        <f t="shared" si="26"/>
        <v>0</v>
      </c>
      <c r="AS14" s="56">
        <f t="shared" si="27"/>
        <v>0</v>
      </c>
      <c r="AT14" s="58"/>
      <c r="AU14" s="56">
        <f t="shared" si="28"/>
        <v>0</v>
      </c>
      <c r="AV14" s="56">
        <f t="shared" si="29"/>
        <v>0</v>
      </c>
      <c r="AW14" s="58"/>
      <c r="AX14" s="56">
        <f t="shared" si="30"/>
        <v>0</v>
      </c>
      <c r="AY14" s="56">
        <f t="shared" si="31"/>
        <v>0</v>
      </c>
      <c r="AZ14" s="58"/>
      <c r="BA14" s="56">
        <f t="shared" si="32"/>
        <v>0</v>
      </c>
      <c r="BB14" s="56">
        <f t="shared" si="33"/>
        <v>0</v>
      </c>
      <c r="BC14" s="58"/>
      <c r="BD14" s="56">
        <f t="shared" si="34"/>
        <v>0</v>
      </c>
      <c r="BE14" s="56">
        <f t="shared" si="35"/>
        <v>0</v>
      </c>
      <c r="BF14" s="58"/>
      <c r="BG14" s="56">
        <f t="shared" si="36"/>
        <v>0</v>
      </c>
      <c r="BH14" s="56">
        <f t="shared" si="37"/>
        <v>0</v>
      </c>
      <c r="BI14" s="58"/>
      <c r="BJ14" s="56">
        <f t="shared" si="38"/>
        <v>0</v>
      </c>
      <c r="BK14" s="56">
        <f t="shared" si="39"/>
        <v>0</v>
      </c>
      <c r="BL14" s="58">
        <v>1</v>
      </c>
      <c r="BM14" s="56">
        <f t="shared" si="40"/>
        <v>20.5</v>
      </c>
      <c r="BN14" s="56">
        <f t="shared" si="41"/>
        <v>75.98041922701647</v>
      </c>
      <c r="BO14" s="58">
        <v>12</v>
      </c>
      <c r="BP14" s="56">
        <f t="shared" si="42"/>
        <v>246</v>
      </c>
      <c r="BQ14" s="56">
        <f t="shared" si="43"/>
        <v>911.7650307241977</v>
      </c>
      <c r="BR14" s="58">
        <v>14</v>
      </c>
      <c r="BS14" s="56">
        <f t="shared" si="44"/>
        <v>287</v>
      </c>
      <c r="BT14" s="56">
        <f t="shared" si="45"/>
        <v>1063.7258691782306</v>
      </c>
      <c r="BU14" s="58"/>
      <c r="BV14" s="56">
        <f t="shared" si="46"/>
        <v>0</v>
      </c>
      <c r="BW14" s="56">
        <f t="shared" si="47"/>
        <v>0</v>
      </c>
      <c r="BX14" s="58"/>
      <c r="BY14" s="56">
        <f t="shared" si="48"/>
        <v>0</v>
      </c>
      <c r="BZ14" s="56">
        <f t="shared" si="49"/>
        <v>0</v>
      </c>
      <c r="CA14" s="58"/>
      <c r="CB14" s="10">
        <f t="shared" si="50"/>
        <v>0</v>
      </c>
      <c r="CC14" s="10">
        <f t="shared" si="51"/>
        <v>0</v>
      </c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3"/>
      <c r="CU14" s="3"/>
      <c r="CV14" s="3"/>
      <c r="CW14" s="3"/>
    </row>
    <row r="15" spans="1:101" s="2" customFormat="1" ht="14.25">
      <c r="A15" s="53">
        <f t="shared" si="52"/>
        <v>21</v>
      </c>
      <c r="B15" s="54" t="s">
        <v>1</v>
      </c>
      <c r="C15" s="55">
        <f t="shared" si="53"/>
        <v>21.9</v>
      </c>
      <c r="D15" s="58">
        <v>0</v>
      </c>
      <c r="E15" s="56">
        <f t="shared" si="0"/>
        <v>0</v>
      </c>
      <c r="F15" s="56">
        <f t="shared" si="1"/>
        <v>0</v>
      </c>
      <c r="G15" s="58">
        <v>0</v>
      </c>
      <c r="H15" s="56">
        <f t="shared" si="2"/>
        <v>0</v>
      </c>
      <c r="I15" s="56">
        <f t="shared" si="3"/>
        <v>0</v>
      </c>
      <c r="J15" s="58">
        <v>0</v>
      </c>
      <c r="K15" s="56">
        <f t="shared" si="4"/>
        <v>0</v>
      </c>
      <c r="L15" s="56">
        <f t="shared" si="5"/>
        <v>0</v>
      </c>
      <c r="M15" s="58">
        <v>0</v>
      </c>
      <c r="N15" s="56">
        <f t="shared" si="6"/>
        <v>0</v>
      </c>
      <c r="O15" s="56">
        <f t="shared" si="7"/>
        <v>0</v>
      </c>
      <c r="P15" s="58">
        <v>0</v>
      </c>
      <c r="Q15" s="56">
        <f t="shared" si="8"/>
        <v>0</v>
      </c>
      <c r="R15" s="56">
        <f t="shared" si="9"/>
        <v>0</v>
      </c>
      <c r="S15" s="58">
        <v>0</v>
      </c>
      <c r="T15" s="56">
        <f t="shared" si="10"/>
        <v>0</v>
      </c>
      <c r="U15" s="56">
        <f t="shared" si="11"/>
        <v>0</v>
      </c>
      <c r="V15" s="58">
        <v>0</v>
      </c>
      <c r="W15" s="56">
        <f t="shared" si="12"/>
        <v>0</v>
      </c>
      <c r="X15" s="56">
        <f t="shared" si="13"/>
        <v>0</v>
      </c>
      <c r="Y15" s="58">
        <v>0</v>
      </c>
      <c r="Z15" s="56">
        <f t="shared" si="14"/>
        <v>0</v>
      </c>
      <c r="AA15" s="56">
        <f t="shared" si="15"/>
        <v>0</v>
      </c>
      <c r="AB15" s="58">
        <v>0</v>
      </c>
      <c r="AC15" s="56">
        <f t="shared" si="16"/>
        <v>0</v>
      </c>
      <c r="AD15" s="56">
        <f t="shared" si="17"/>
        <v>0</v>
      </c>
      <c r="AE15" s="58">
        <v>0</v>
      </c>
      <c r="AF15" s="56">
        <f t="shared" si="18"/>
        <v>0</v>
      </c>
      <c r="AG15" s="56">
        <f t="shared" si="19"/>
        <v>0</v>
      </c>
      <c r="AH15" s="58">
        <v>0</v>
      </c>
      <c r="AI15" s="56">
        <f t="shared" si="20"/>
        <v>0</v>
      </c>
      <c r="AJ15" s="56">
        <f t="shared" si="21"/>
        <v>0</v>
      </c>
      <c r="AK15" s="58">
        <v>0</v>
      </c>
      <c r="AL15" s="56">
        <f t="shared" si="22"/>
        <v>0</v>
      </c>
      <c r="AM15" s="56">
        <f t="shared" si="23"/>
        <v>0</v>
      </c>
      <c r="AN15" s="58">
        <v>0</v>
      </c>
      <c r="AO15" s="56">
        <f t="shared" si="24"/>
        <v>0</v>
      </c>
      <c r="AP15" s="56">
        <f t="shared" si="25"/>
        <v>0</v>
      </c>
      <c r="AQ15" s="58"/>
      <c r="AR15" s="56">
        <f t="shared" si="26"/>
        <v>0</v>
      </c>
      <c r="AS15" s="56">
        <f t="shared" si="27"/>
        <v>0</v>
      </c>
      <c r="AT15" s="58"/>
      <c r="AU15" s="56">
        <f t="shared" si="28"/>
        <v>0</v>
      </c>
      <c r="AV15" s="56">
        <f t="shared" si="29"/>
        <v>0</v>
      </c>
      <c r="AW15" s="58"/>
      <c r="AX15" s="56">
        <f t="shared" si="30"/>
        <v>0</v>
      </c>
      <c r="AY15" s="56">
        <f t="shared" si="31"/>
        <v>0</v>
      </c>
      <c r="AZ15" s="58"/>
      <c r="BA15" s="56">
        <f t="shared" si="32"/>
        <v>0</v>
      </c>
      <c r="BB15" s="56">
        <f t="shared" si="33"/>
        <v>0</v>
      </c>
      <c r="BC15" s="58"/>
      <c r="BD15" s="56">
        <f t="shared" si="34"/>
        <v>0</v>
      </c>
      <c r="BE15" s="56">
        <f t="shared" si="35"/>
        <v>0</v>
      </c>
      <c r="BF15" s="58"/>
      <c r="BG15" s="56">
        <f t="shared" si="36"/>
        <v>0</v>
      </c>
      <c r="BH15" s="56">
        <f t="shared" si="37"/>
        <v>0</v>
      </c>
      <c r="BI15" s="58"/>
      <c r="BJ15" s="56">
        <f t="shared" si="38"/>
        <v>0</v>
      </c>
      <c r="BK15" s="56">
        <f t="shared" si="39"/>
        <v>0</v>
      </c>
      <c r="BL15" s="58">
        <v>12</v>
      </c>
      <c r="BM15" s="56">
        <f t="shared" si="40"/>
        <v>258</v>
      </c>
      <c r="BN15" s="56">
        <f t="shared" si="41"/>
        <v>1071.6254581165085</v>
      </c>
      <c r="BO15" s="58">
        <v>17</v>
      </c>
      <c r="BP15" s="56">
        <f t="shared" si="42"/>
        <v>365.5</v>
      </c>
      <c r="BQ15" s="56">
        <f t="shared" si="43"/>
        <v>1518.1360656650536</v>
      </c>
      <c r="BR15" s="58"/>
      <c r="BS15" s="56">
        <f t="shared" si="44"/>
        <v>0</v>
      </c>
      <c r="BT15" s="56">
        <f t="shared" si="45"/>
        <v>0</v>
      </c>
      <c r="BU15" s="58"/>
      <c r="BV15" s="56">
        <f t="shared" si="46"/>
        <v>0</v>
      </c>
      <c r="BW15" s="56">
        <f t="shared" si="47"/>
        <v>0</v>
      </c>
      <c r="BX15" s="58"/>
      <c r="BY15" s="56">
        <f t="shared" si="48"/>
        <v>0</v>
      </c>
      <c r="BZ15" s="56">
        <f t="shared" si="49"/>
        <v>0</v>
      </c>
      <c r="CA15" s="58"/>
      <c r="CB15" s="10">
        <f t="shared" si="50"/>
        <v>0</v>
      </c>
      <c r="CC15" s="10">
        <f t="shared" si="51"/>
        <v>0</v>
      </c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3"/>
      <c r="CU15" s="3"/>
      <c r="CV15" s="3"/>
      <c r="CW15" s="3"/>
    </row>
    <row r="16" spans="1:101" s="2" customFormat="1" ht="14.25">
      <c r="A16" s="53">
        <f t="shared" si="52"/>
        <v>22</v>
      </c>
      <c r="B16" s="54" t="s">
        <v>1</v>
      </c>
      <c r="C16" s="55">
        <f t="shared" si="53"/>
        <v>22.9</v>
      </c>
      <c r="D16" s="58">
        <v>0</v>
      </c>
      <c r="E16" s="56">
        <f t="shared" si="0"/>
        <v>0</v>
      </c>
      <c r="F16" s="56">
        <f t="shared" si="1"/>
        <v>0</v>
      </c>
      <c r="G16" s="58">
        <v>0</v>
      </c>
      <c r="H16" s="56">
        <f t="shared" si="2"/>
        <v>0</v>
      </c>
      <c r="I16" s="56">
        <f t="shared" si="3"/>
        <v>0</v>
      </c>
      <c r="J16" s="58">
        <v>0</v>
      </c>
      <c r="K16" s="56">
        <f t="shared" si="4"/>
        <v>0</v>
      </c>
      <c r="L16" s="56">
        <f t="shared" si="5"/>
        <v>0</v>
      </c>
      <c r="M16" s="58">
        <v>0</v>
      </c>
      <c r="N16" s="56">
        <f t="shared" si="6"/>
        <v>0</v>
      </c>
      <c r="O16" s="56">
        <f t="shared" si="7"/>
        <v>0</v>
      </c>
      <c r="P16" s="58">
        <v>0</v>
      </c>
      <c r="Q16" s="56">
        <f t="shared" si="8"/>
        <v>0</v>
      </c>
      <c r="R16" s="56">
        <f t="shared" si="9"/>
        <v>0</v>
      </c>
      <c r="S16" s="58">
        <v>0</v>
      </c>
      <c r="T16" s="56">
        <f t="shared" si="10"/>
        <v>0</v>
      </c>
      <c r="U16" s="56">
        <f t="shared" si="11"/>
        <v>0</v>
      </c>
      <c r="V16" s="59">
        <v>0</v>
      </c>
      <c r="W16" s="56">
        <f t="shared" si="12"/>
        <v>0</v>
      </c>
      <c r="X16" s="56">
        <f t="shared" si="13"/>
        <v>0</v>
      </c>
      <c r="Y16" s="59">
        <v>0</v>
      </c>
      <c r="Z16" s="56">
        <f t="shared" si="14"/>
        <v>0</v>
      </c>
      <c r="AA16" s="56">
        <f t="shared" si="15"/>
        <v>0</v>
      </c>
      <c r="AB16" s="59">
        <v>0</v>
      </c>
      <c r="AC16" s="56">
        <f t="shared" si="16"/>
        <v>0</v>
      </c>
      <c r="AD16" s="56">
        <f t="shared" si="17"/>
        <v>0</v>
      </c>
      <c r="AE16" s="59">
        <v>0</v>
      </c>
      <c r="AF16" s="56">
        <f t="shared" si="18"/>
        <v>0</v>
      </c>
      <c r="AG16" s="56">
        <f t="shared" si="19"/>
        <v>0</v>
      </c>
      <c r="AH16" s="59">
        <v>0</v>
      </c>
      <c r="AI16" s="56">
        <f t="shared" si="20"/>
        <v>0</v>
      </c>
      <c r="AJ16" s="56">
        <f t="shared" si="21"/>
        <v>0</v>
      </c>
      <c r="AK16" s="59">
        <v>0</v>
      </c>
      <c r="AL16" s="56">
        <f t="shared" si="22"/>
        <v>0</v>
      </c>
      <c r="AM16" s="56">
        <f t="shared" si="23"/>
        <v>0</v>
      </c>
      <c r="AN16" s="59">
        <v>0</v>
      </c>
      <c r="AO16" s="56">
        <f t="shared" si="24"/>
        <v>0</v>
      </c>
      <c r="AP16" s="56">
        <f t="shared" si="25"/>
        <v>0</v>
      </c>
      <c r="AQ16" s="59"/>
      <c r="AR16" s="56">
        <f t="shared" si="26"/>
        <v>0</v>
      </c>
      <c r="AS16" s="56">
        <f t="shared" si="27"/>
        <v>0</v>
      </c>
      <c r="AT16" s="59"/>
      <c r="AU16" s="56">
        <f t="shared" si="28"/>
        <v>0</v>
      </c>
      <c r="AV16" s="56">
        <f t="shared" si="29"/>
        <v>0</v>
      </c>
      <c r="AW16" s="58"/>
      <c r="AX16" s="56">
        <f t="shared" si="30"/>
        <v>0</v>
      </c>
      <c r="AY16" s="56">
        <f t="shared" si="31"/>
        <v>0</v>
      </c>
      <c r="AZ16" s="58"/>
      <c r="BA16" s="56">
        <f t="shared" si="32"/>
        <v>0</v>
      </c>
      <c r="BB16" s="56">
        <f t="shared" si="33"/>
        <v>0</v>
      </c>
      <c r="BC16" s="58"/>
      <c r="BD16" s="56">
        <f t="shared" si="34"/>
        <v>0</v>
      </c>
      <c r="BE16" s="56">
        <f t="shared" si="35"/>
        <v>0</v>
      </c>
      <c r="BF16" s="58"/>
      <c r="BG16" s="56">
        <f t="shared" si="36"/>
        <v>0</v>
      </c>
      <c r="BH16" s="56">
        <f t="shared" si="37"/>
        <v>0</v>
      </c>
      <c r="BI16" s="58">
        <v>19</v>
      </c>
      <c r="BJ16" s="56">
        <f t="shared" si="38"/>
        <v>427.5</v>
      </c>
      <c r="BK16" s="56">
        <f t="shared" si="39"/>
        <v>1979.6355686390643</v>
      </c>
      <c r="BL16" s="58">
        <v>17</v>
      </c>
      <c r="BM16" s="56">
        <f t="shared" si="40"/>
        <v>382.5</v>
      </c>
      <c r="BN16" s="56">
        <f t="shared" si="41"/>
        <v>1771.2528772033734</v>
      </c>
      <c r="BO16" s="58">
        <v>1</v>
      </c>
      <c r="BP16" s="56">
        <f t="shared" si="42"/>
        <v>22.5</v>
      </c>
      <c r="BQ16" s="56">
        <f t="shared" si="43"/>
        <v>104.1913457178455</v>
      </c>
      <c r="BR16" s="58"/>
      <c r="BS16" s="56">
        <f t="shared" si="44"/>
        <v>0</v>
      </c>
      <c r="BT16" s="56">
        <f t="shared" si="45"/>
        <v>0</v>
      </c>
      <c r="BU16" s="58"/>
      <c r="BV16" s="56">
        <f t="shared" si="46"/>
        <v>0</v>
      </c>
      <c r="BW16" s="56">
        <f t="shared" si="47"/>
        <v>0</v>
      </c>
      <c r="BX16" s="58"/>
      <c r="BY16" s="56">
        <f t="shared" si="48"/>
        <v>0</v>
      </c>
      <c r="BZ16" s="56">
        <f t="shared" si="49"/>
        <v>0</v>
      </c>
      <c r="CA16" s="58"/>
      <c r="CB16" s="10">
        <f t="shared" si="50"/>
        <v>0</v>
      </c>
      <c r="CC16" s="10">
        <f t="shared" si="51"/>
        <v>0</v>
      </c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3"/>
      <c r="CU16" s="3"/>
      <c r="CV16" s="3"/>
      <c r="CW16" s="3"/>
    </row>
    <row r="17" spans="1:101" s="2" customFormat="1" ht="14.25">
      <c r="A17" s="53">
        <f t="shared" si="52"/>
        <v>23</v>
      </c>
      <c r="B17" s="54" t="s">
        <v>1</v>
      </c>
      <c r="C17" s="55">
        <f t="shared" si="53"/>
        <v>23.9</v>
      </c>
      <c r="D17" s="58">
        <v>0</v>
      </c>
      <c r="E17" s="56">
        <f t="shared" si="0"/>
        <v>0</v>
      </c>
      <c r="F17" s="56">
        <f t="shared" si="1"/>
        <v>0</v>
      </c>
      <c r="G17" s="58">
        <v>0</v>
      </c>
      <c r="H17" s="56">
        <f t="shared" si="2"/>
        <v>0</v>
      </c>
      <c r="I17" s="56">
        <f t="shared" si="3"/>
        <v>0</v>
      </c>
      <c r="J17" s="58">
        <v>0</v>
      </c>
      <c r="K17" s="56">
        <f t="shared" si="4"/>
        <v>0</v>
      </c>
      <c r="L17" s="56">
        <f t="shared" si="5"/>
        <v>0</v>
      </c>
      <c r="M17" s="58">
        <v>0</v>
      </c>
      <c r="N17" s="56">
        <f t="shared" si="6"/>
        <v>0</v>
      </c>
      <c r="O17" s="56">
        <f t="shared" si="7"/>
        <v>0</v>
      </c>
      <c r="P17" s="58">
        <v>0</v>
      </c>
      <c r="Q17" s="56">
        <f t="shared" si="8"/>
        <v>0</v>
      </c>
      <c r="R17" s="56">
        <f t="shared" si="9"/>
        <v>0</v>
      </c>
      <c r="S17" s="58">
        <v>0</v>
      </c>
      <c r="T17" s="56">
        <f t="shared" si="10"/>
        <v>0</v>
      </c>
      <c r="U17" s="56">
        <f t="shared" si="11"/>
        <v>0</v>
      </c>
      <c r="V17" s="59">
        <v>0</v>
      </c>
      <c r="W17" s="56">
        <f t="shared" si="12"/>
        <v>0</v>
      </c>
      <c r="X17" s="56">
        <f t="shared" si="13"/>
        <v>0</v>
      </c>
      <c r="Y17" s="58">
        <v>0</v>
      </c>
      <c r="Z17" s="56">
        <f t="shared" si="14"/>
        <v>0</v>
      </c>
      <c r="AA17" s="56">
        <f t="shared" si="15"/>
        <v>0</v>
      </c>
      <c r="AB17" s="58">
        <v>0</v>
      </c>
      <c r="AC17" s="56">
        <f t="shared" si="16"/>
        <v>0</v>
      </c>
      <c r="AD17" s="56">
        <f t="shared" si="17"/>
        <v>0</v>
      </c>
      <c r="AE17" s="58">
        <v>0</v>
      </c>
      <c r="AF17" s="56">
        <f t="shared" si="18"/>
        <v>0</v>
      </c>
      <c r="AG17" s="56">
        <f t="shared" si="19"/>
        <v>0</v>
      </c>
      <c r="AH17" s="58">
        <v>0</v>
      </c>
      <c r="AI17" s="56">
        <f t="shared" si="20"/>
        <v>0</v>
      </c>
      <c r="AJ17" s="56">
        <f t="shared" si="21"/>
        <v>0</v>
      </c>
      <c r="AK17" s="58">
        <v>0</v>
      </c>
      <c r="AL17" s="56">
        <f t="shared" si="22"/>
        <v>0</v>
      </c>
      <c r="AM17" s="56">
        <f t="shared" si="23"/>
        <v>0</v>
      </c>
      <c r="AN17" s="58">
        <v>0</v>
      </c>
      <c r="AO17" s="56">
        <f t="shared" si="24"/>
        <v>0</v>
      </c>
      <c r="AP17" s="56">
        <f t="shared" si="25"/>
        <v>0</v>
      </c>
      <c r="AQ17" s="58"/>
      <c r="AR17" s="56">
        <f t="shared" si="26"/>
        <v>0</v>
      </c>
      <c r="AS17" s="56">
        <f t="shared" si="27"/>
        <v>0</v>
      </c>
      <c r="AT17" s="58"/>
      <c r="AU17" s="56">
        <f t="shared" si="28"/>
        <v>0</v>
      </c>
      <c r="AV17" s="56">
        <f t="shared" si="29"/>
        <v>0</v>
      </c>
      <c r="AW17" s="58"/>
      <c r="AX17" s="56">
        <f t="shared" si="30"/>
        <v>0</v>
      </c>
      <c r="AY17" s="56">
        <f t="shared" si="31"/>
        <v>0</v>
      </c>
      <c r="AZ17" s="58"/>
      <c r="BA17" s="56">
        <f t="shared" si="32"/>
        <v>0</v>
      </c>
      <c r="BB17" s="56">
        <f t="shared" si="33"/>
        <v>0</v>
      </c>
      <c r="BC17" s="58"/>
      <c r="BD17" s="56">
        <f t="shared" si="34"/>
        <v>0</v>
      </c>
      <c r="BE17" s="56">
        <f t="shared" si="35"/>
        <v>0</v>
      </c>
      <c r="BF17" s="58">
        <v>13</v>
      </c>
      <c r="BG17" s="56">
        <f t="shared" si="36"/>
        <v>305.5</v>
      </c>
      <c r="BH17" s="56">
        <f t="shared" si="37"/>
        <v>1569.7561691210428</v>
      </c>
      <c r="BI17" s="58">
        <v>11</v>
      </c>
      <c r="BJ17" s="56">
        <f t="shared" si="38"/>
        <v>258.5</v>
      </c>
      <c r="BK17" s="56">
        <f t="shared" si="39"/>
        <v>1328.2552200254977</v>
      </c>
      <c r="BL17" s="58"/>
      <c r="BM17" s="56">
        <f t="shared" si="40"/>
        <v>0</v>
      </c>
      <c r="BN17" s="56">
        <f t="shared" si="41"/>
        <v>0</v>
      </c>
      <c r="BO17" s="58"/>
      <c r="BP17" s="56">
        <f t="shared" si="42"/>
        <v>0</v>
      </c>
      <c r="BQ17" s="56">
        <f t="shared" si="43"/>
        <v>0</v>
      </c>
      <c r="BR17" s="58"/>
      <c r="BS17" s="56">
        <f t="shared" si="44"/>
        <v>0</v>
      </c>
      <c r="BT17" s="56">
        <f t="shared" si="45"/>
        <v>0</v>
      </c>
      <c r="BU17" s="58"/>
      <c r="BV17" s="56">
        <f t="shared" si="46"/>
        <v>0</v>
      </c>
      <c r="BW17" s="56">
        <f t="shared" si="47"/>
        <v>0</v>
      </c>
      <c r="BX17" s="58"/>
      <c r="BY17" s="56">
        <f t="shared" si="48"/>
        <v>0</v>
      </c>
      <c r="BZ17" s="56">
        <f t="shared" si="49"/>
        <v>0</v>
      </c>
      <c r="CA17" s="58"/>
      <c r="CB17" s="10">
        <f t="shared" si="50"/>
        <v>0</v>
      </c>
      <c r="CC17" s="10">
        <f t="shared" si="51"/>
        <v>0</v>
      </c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3"/>
      <c r="CU17" s="3"/>
      <c r="CV17" s="3"/>
      <c r="CW17" s="3"/>
    </row>
    <row r="18" spans="1:101" s="2" customFormat="1" ht="14.25">
      <c r="A18" s="53">
        <f t="shared" si="52"/>
        <v>24</v>
      </c>
      <c r="B18" s="54" t="s">
        <v>1</v>
      </c>
      <c r="C18" s="55">
        <f t="shared" si="53"/>
        <v>24.9</v>
      </c>
      <c r="D18" s="58">
        <v>0</v>
      </c>
      <c r="E18" s="56">
        <f t="shared" si="0"/>
        <v>0</v>
      </c>
      <c r="F18" s="56">
        <f t="shared" si="1"/>
        <v>0</v>
      </c>
      <c r="G18" s="58">
        <v>0</v>
      </c>
      <c r="H18" s="56">
        <f t="shared" si="2"/>
        <v>0</v>
      </c>
      <c r="I18" s="56">
        <f t="shared" si="3"/>
        <v>0</v>
      </c>
      <c r="J18" s="58">
        <v>0</v>
      </c>
      <c r="K18" s="56">
        <f t="shared" si="4"/>
        <v>0</v>
      </c>
      <c r="L18" s="56">
        <f t="shared" si="5"/>
        <v>0</v>
      </c>
      <c r="M18" s="58">
        <v>0</v>
      </c>
      <c r="N18" s="56">
        <f t="shared" si="6"/>
        <v>0</v>
      </c>
      <c r="O18" s="56">
        <f t="shared" si="7"/>
        <v>0</v>
      </c>
      <c r="P18" s="58">
        <v>0</v>
      </c>
      <c r="Q18" s="56">
        <f t="shared" si="8"/>
        <v>0</v>
      </c>
      <c r="R18" s="56">
        <f t="shared" si="9"/>
        <v>0</v>
      </c>
      <c r="S18" s="58">
        <v>0</v>
      </c>
      <c r="T18" s="56">
        <f t="shared" si="10"/>
        <v>0</v>
      </c>
      <c r="U18" s="56">
        <f t="shared" si="11"/>
        <v>0</v>
      </c>
      <c r="V18" s="59">
        <v>0</v>
      </c>
      <c r="W18" s="56">
        <f t="shared" si="12"/>
        <v>0</v>
      </c>
      <c r="X18" s="56">
        <f t="shared" si="13"/>
        <v>0</v>
      </c>
      <c r="Y18" s="58">
        <v>0</v>
      </c>
      <c r="Z18" s="56">
        <f t="shared" si="14"/>
        <v>0</v>
      </c>
      <c r="AA18" s="56">
        <f t="shared" si="15"/>
        <v>0</v>
      </c>
      <c r="AB18" s="58">
        <v>0</v>
      </c>
      <c r="AC18" s="56">
        <f t="shared" si="16"/>
        <v>0</v>
      </c>
      <c r="AD18" s="56">
        <f t="shared" si="17"/>
        <v>0</v>
      </c>
      <c r="AE18" s="58">
        <v>0</v>
      </c>
      <c r="AF18" s="56">
        <f t="shared" si="18"/>
        <v>0</v>
      </c>
      <c r="AG18" s="56">
        <f t="shared" si="19"/>
        <v>0</v>
      </c>
      <c r="AH18" s="58">
        <v>0</v>
      </c>
      <c r="AI18" s="56">
        <f t="shared" si="20"/>
        <v>0</v>
      </c>
      <c r="AJ18" s="56">
        <f t="shared" si="21"/>
        <v>0</v>
      </c>
      <c r="AK18" s="58">
        <v>0</v>
      </c>
      <c r="AL18" s="56">
        <f t="shared" si="22"/>
        <v>0</v>
      </c>
      <c r="AM18" s="56">
        <f t="shared" si="23"/>
        <v>0</v>
      </c>
      <c r="AN18" s="58">
        <v>0</v>
      </c>
      <c r="AO18" s="56">
        <f t="shared" si="24"/>
        <v>0</v>
      </c>
      <c r="AP18" s="56">
        <f t="shared" si="25"/>
        <v>0</v>
      </c>
      <c r="AQ18" s="58"/>
      <c r="AR18" s="56">
        <f t="shared" si="26"/>
        <v>0</v>
      </c>
      <c r="AS18" s="56">
        <f t="shared" si="27"/>
        <v>0</v>
      </c>
      <c r="AT18" s="58"/>
      <c r="AU18" s="56">
        <f t="shared" si="28"/>
        <v>0</v>
      </c>
      <c r="AV18" s="56">
        <f t="shared" si="29"/>
        <v>0</v>
      </c>
      <c r="AW18" s="58"/>
      <c r="AX18" s="56">
        <f t="shared" si="30"/>
        <v>0</v>
      </c>
      <c r="AY18" s="56">
        <f t="shared" si="31"/>
        <v>0</v>
      </c>
      <c r="AZ18" s="58"/>
      <c r="BA18" s="56">
        <f t="shared" si="32"/>
        <v>0</v>
      </c>
      <c r="BB18" s="56">
        <f t="shared" si="33"/>
        <v>0</v>
      </c>
      <c r="BC18" s="58">
        <v>13</v>
      </c>
      <c r="BD18" s="56">
        <f t="shared" si="34"/>
        <v>318.5</v>
      </c>
      <c r="BE18" s="56">
        <f t="shared" si="35"/>
        <v>1808.087975727897</v>
      </c>
      <c r="BF18" s="58">
        <v>17</v>
      </c>
      <c r="BG18" s="56">
        <f t="shared" si="36"/>
        <v>416.5</v>
      </c>
      <c r="BH18" s="56">
        <f t="shared" si="37"/>
        <v>2364.4227374903267</v>
      </c>
      <c r="BI18" s="58"/>
      <c r="BJ18" s="56">
        <f t="shared" si="38"/>
        <v>0</v>
      </c>
      <c r="BK18" s="56">
        <f t="shared" si="39"/>
        <v>0</v>
      </c>
      <c r="BL18" s="58"/>
      <c r="BM18" s="56">
        <f t="shared" si="40"/>
        <v>0</v>
      </c>
      <c r="BN18" s="56">
        <f t="shared" si="41"/>
        <v>0</v>
      </c>
      <c r="BO18" s="58"/>
      <c r="BP18" s="56">
        <f t="shared" si="42"/>
        <v>0</v>
      </c>
      <c r="BQ18" s="56">
        <f t="shared" si="43"/>
        <v>0</v>
      </c>
      <c r="BR18" s="58"/>
      <c r="BS18" s="56">
        <f t="shared" si="44"/>
        <v>0</v>
      </c>
      <c r="BT18" s="56">
        <f t="shared" si="45"/>
        <v>0</v>
      </c>
      <c r="BU18" s="58"/>
      <c r="BV18" s="56">
        <f t="shared" si="46"/>
        <v>0</v>
      </c>
      <c r="BW18" s="56">
        <f t="shared" si="47"/>
        <v>0</v>
      </c>
      <c r="BX18" s="58"/>
      <c r="BY18" s="56">
        <f t="shared" si="48"/>
        <v>0</v>
      </c>
      <c r="BZ18" s="56">
        <f t="shared" si="49"/>
        <v>0</v>
      </c>
      <c r="CA18" s="58"/>
      <c r="CB18" s="10">
        <f t="shared" si="50"/>
        <v>0</v>
      </c>
      <c r="CC18" s="10">
        <f t="shared" si="51"/>
        <v>0</v>
      </c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3"/>
      <c r="CU18" s="3"/>
      <c r="CV18" s="3"/>
      <c r="CW18" s="3"/>
    </row>
    <row r="19" spans="1:101" s="2" customFormat="1" ht="14.25">
      <c r="A19" s="53">
        <f t="shared" si="52"/>
        <v>25</v>
      </c>
      <c r="B19" s="54" t="s">
        <v>1</v>
      </c>
      <c r="C19" s="55">
        <f t="shared" si="53"/>
        <v>25.9</v>
      </c>
      <c r="D19" s="58">
        <v>0</v>
      </c>
      <c r="E19" s="56">
        <f t="shared" si="0"/>
        <v>0</v>
      </c>
      <c r="F19" s="56">
        <f t="shared" si="1"/>
        <v>0</v>
      </c>
      <c r="G19" s="58">
        <v>0</v>
      </c>
      <c r="H19" s="56">
        <f t="shared" si="2"/>
        <v>0</v>
      </c>
      <c r="I19" s="56">
        <f t="shared" si="3"/>
        <v>0</v>
      </c>
      <c r="J19" s="58">
        <v>0</v>
      </c>
      <c r="K19" s="56">
        <f t="shared" si="4"/>
        <v>0</v>
      </c>
      <c r="L19" s="56">
        <f t="shared" si="5"/>
        <v>0</v>
      </c>
      <c r="M19" s="58">
        <v>0</v>
      </c>
      <c r="N19" s="56">
        <f t="shared" si="6"/>
        <v>0</v>
      </c>
      <c r="O19" s="56">
        <f t="shared" si="7"/>
        <v>0</v>
      </c>
      <c r="P19" s="58">
        <v>0</v>
      </c>
      <c r="Q19" s="56">
        <f t="shared" si="8"/>
        <v>0</v>
      </c>
      <c r="R19" s="56">
        <f t="shared" si="9"/>
        <v>0</v>
      </c>
      <c r="S19" s="58">
        <v>0</v>
      </c>
      <c r="T19" s="56">
        <f t="shared" si="10"/>
        <v>0</v>
      </c>
      <c r="U19" s="56">
        <f t="shared" si="11"/>
        <v>0</v>
      </c>
      <c r="V19" s="59">
        <v>0</v>
      </c>
      <c r="W19" s="56">
        <f t="shared" si="12"/>
        <v>0</v>
      </c>
      <c r="X19" s="56">
        <f t="shared" si="13"/>
        <v>0</v>
      </c>
      <c r="Y19" s="58">
        <v>0</v>
      </c>
      <c r="Z19" s="56">
        <f t="shared" si="14"/>
        <v>0</v>
      </c>
      <c r="AA19" s="56">
        <f t="shared" si="15"/>
        <v>0</v>
      </c>
      <c r="AB19" s="58">
        <v>0</v>
      </c>
      <c r="AC19" s="56">
        <f t="shared" si="16"/>
        <v>0</v>
      </c>
      <c r="AD19" s="56">
        <f t="shared" si="17"/>
        <v>0</v>
      </c>
      <c r="AE19" s="58">
        <v>0</v>
      </c>
      <c r="AF19" s="56">
        <f t="shared" si="18"/>
        <v>0</v>
      </c>
      <c r="AG19" s="56">
        <f t="shared" si="19"/>
        <v>0</v>
      </c>
      <c r="AH19" s="58">
        <v>0</v>
      </c>
      <c r="AI19" s="56">
        <f t="shared" si="20"/>
        <v>0</v>
      </c>
      <c r="AJ19" s="56">
        <f t="shared" si="21"/>
        <v>0</v>
      </c>
      <c r="AK19" s="58">
        <v>0</v>
      </c>
      <c r="AL19" s="56">
        <f t="shared" si="22"/>
        <v>0</v>
      </c>
      <c r="AM19" s="56">
        <f t="shared" si="23"/>
        <v>0</v>
      </c>
      <c r="AN19" s="58">
        <v>0</v>
      </c>
      <c r="AO19" s="56">
        <f t="shared" si="24"/>
        <v>0</v>
      </c>
      <c r="AP19" s="56">
        <f t="shared" si="25"/>
        <v>0</v>
      </c>
      <c r="AQ19" s="58"/>
      <c r="AR19" s="56">
        <f t="shared" si="26"/>
        <v>0</v>
      </c>
      <c r="AS19" s="56">
        <f t="shared" si="27"/>
        <v>0</v>
      </c>
      <c r="AT19" s="58"/>
      <c r="AU19" s="56">
        <f t="shared" si="28"/>
        <v>0</v>
      </c>
      <c r="AV19" s="56">
        <f t="shared" si="29"/>
        <v>0</v>
      </c>
      <c r="AW19" s="58"/>
      <c r="AX19" s="56">
        <f t="shared" si="30"/>
        <v>0</v>
      </c>
      <c r="AY19" s="56">
        <f t="shared" si="31"/>
        <v>0</v>
      </c>
      <c r="AZ19" s="58">
        <v>10</v>
      </c>
      <c r="BA19" s="56">
        <f t="shared" si="32"/>
        <v>255</v>
      </c>
      <c r="BB19" s="56">
        <f t="shared" si="33"/>
        <v>1592.9692856766524</v>
      </c>
      <c r="BC19" s="58">
        <v>17</v>
      </c>
      <c r="BD19" s="56">
        <f t="shared" si="34"/>
        <v>433.5</v>
      </c>
      <c r="BE19" s="56">
        <f t="shared" si="35"/>
        <v>2708.0477856503094</v>
      </c>
      <c r="BF19" s="58"/>
      <c r="BG19" s="56">
        <f t="shared" si="36"/>
        <v>0</v>
      </c>
      <c r="BH19" s="56">
        <f t="shared" si="37"/>
        <v>0</v>
      </c>
      <c r="BI19" s="58"/>
      <c r="BJ19" s="56">
        <f t="shared" si="38"/>
        <v>0</v>
      </c>
      <c r="BK19" s="56">
        <f t="shared" si="39"/>
        <v>0</v>
      </c>
      <c r="BL19" s="58"/>
      <c r="BM19" s="56">
        <f t="shared" si="40"/>
        <v>0</v>
      </c>
      <c r="BN19" s="56">
        <f t="shared" si="41"/>
        <v>0</v>
      </c>
      <c r="BO19" s="58"/>
      <c r="BP19" s="56">
        <f t="shared" si="42"/>
        <v>0</v>
      </c>
      <c r="BQ19" s="56">
        <f t="shared" si="43"/>
        <v>0</v>
      </c>
      <c r="BR19" s="58"/>
      <c r="BS19" s="56">
        <f t="shared" si="44"/>
        <v>0</v>
      </c>
      <c r="BT19" s="56">
        <f t="shared" si="45"/>
        <v>0</v>
      </c>
      <c r="BU19" s="58"/>
      <c r="BV19" s="56">
        <f t="shared" si="46"/>
        <v>0</v>
      </c>
      <c r="BW19" s="56">
        <f t="shared" si="47"/>
        <v>0</v>
      </c>
      <c r="BX19" s="58"/>
      <c r="BY19" s="56">
        <f t="shared" si="48"/>
        <v>0</v>
      </c>
      <c r="BZ19" s="56">
        <f t="shared" si="49"/>
        <v>0</v>
      </c>
      <c r="CA19" s="58"/>
      <c r="CB19" s="10">
        <f t="shared" si="50"/>
        <v>0</v>
      </c>
      <c r="CC19" s="10">
        <f t="shared" si="51"/>
        <v>0</v>
      </c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3"/>
      <c r="CU19" s="3"/>
      <c r="CV19" s="3"/>
      <c r="CW19" s="3"/>
    </row>
    <row r="20" spans="1:101" s="2" customFormat="1" ht="14.25">
      <c r="A20" s="53">
        <f t="shared" si="52"/>
        <v>26</v>
      </c>
      <c r="B20" s="54" t="s">
        <v>1</v>
      </c>
      <c r="C20" s="55">
        <f t="shared" si="53"/>
        <v>26.9</v>
      </c>
      <c r="D20" s="58">
        <v>0</v>
      </c>
      <c r="E20" s="56">
        <f t="shared" si="0"/>
        <v>0</v>
      </c>
      <c r="F20" s="56">
        <f t="shared" si="1"/>
        <v>0</v>
      </c>
      <c r="G20" s="58">
        <v>0</v>
      </c>
      <c r="H20" s="56">
        <f t="shared" si="2"/>
        <v>0</v>
      </c>
      <c r="I20" s="56">
        <f t="shared" si="3"/>
        <v>0</v>
      </c>
      <c r="J20" s="58">
        <v>0</v>
      </c>
      <c r="K20" s="56">
        <f t="shared" si="4"/>
        <v>0</v>
      </c>
      <c r="L20" s="56">
        <f t="shared" si="5"/>
        <v>0</v>
      </c>
      <c r="M20" s="58">
        <v>0</v>
      </c>
      <c r="N20" s="56">
        <f t="shared" si="6"/>
        <v>0</v>
      </c>
      <c r="O20" s="56">
        <f t="shared" si="7"/>
        <v>0</v>
      </c>
      <c r="P20" s="58">
        <v>0</v>
      </c>
      <c r="Q20" s="56">
        <f t="shared" si="8"/>
        <v>0</v>
      </c>
      <c r="R20" s="56">
        <f t="shared" si="9"/>
        <v>0</v>
      </c>
      <c r="S20" s="58">
        <v>0</v>
      </c>
      <c r="T20" s="56">
        <f t="shared" si="10"/>
        <v>0</v>
      </c>
      <c r="U20" s="56">
        <f t="shared" si="11"/>
        <v>0</v>
      </c>
      <c r="V20" s="59">
        <v>0</v>
      </c>
      <c r="W20" s="56">
        <f t="shared" si="12"/>
        <v>0</v>
      </c>
      <c r="X20" s="56">
        <f t="shared" si="13"/>
        <v>0</v>
      </c>
      <c r="Y20" s="58">
        <v>0</v>
      </c>
      <c r="Z20" s="56">
        <f t="shared" si="14"/>
        <v>0</v>
      </c>
      <c r="AA20" s="56">
        <f t="shared" si="15"/>
        <v>0</v>
      </c>
      <c r="AB20" s="58">
        <v>0</v>
      </c>
      <c r="AC20" s="56">
        <f t="shared" si="16"/>
        <v>0</v>
      </c>
      <c r="AD20" s="56">
        <f t="shared" si="17"/>
        <v>0</v>
      </c>
      <c r="AE20" s="58">
        <v>0</v>
      </c>
      <c r="AF20" s="56">
        <f t="shared" si="18"/>
        <v>0</v>
      </c>
      <c r="AG20" s="56">
        <f t="shared" si="19"/>
        <v>0</v>
      </c>
      <c r="AH20" s="58">
        <v>0</v>
      </c>
      <c r="AI20" s="56">
        <f t="shared" si="20"/>
        <v>0</v>
      </c>
      <c r="AJ20" s="56">
        <f t="shared" si="21"/>
        <v>0</v>
      </c>
      <c r="AK20" s="58">
        <v>0</v>
      </c>
      <c r="AL20" s="56">
        <f t="shared" si="22"/>
        <v>0</v>
      </c>
      <c r="AM20" s="56">
        <f t="shared" si="23"/>
        <v>0</v>
      </c>
      <c r="AN20" s="58">
        <v>0</v>
      </c>
      <c r="AO20" s="56">
        <f t="shared" si="24"/>
        <v>0</v>
      </c>
      <c r="AP20" s="56">
        <f t="shared" si="25"/>
        <v>0</v>
      </c>
      <c r="AQ20" s="58"/>
      <c r="AR20" s="56">
        <f t="shared" si="26"/>
        <v>0</v>
      </c>
      <c r="AS20" s="56">
        <f t="shared" si="27"/>
        <v>0</v>
      </c>
      <c r="AT20" s="58"/>
      <c r="AU20" s="56">
        <f t="shared" si="28"/>
        <v>0</v>
      </c>
      <c r="AV20" s="56">
        <f t="shared" si="29"/>
        <v>0</v>
      </c>
      <c r="AW20" s="58"/>
      <c r="AX20" s="56">
        <f t="shared" si="30"/>
        <v>0</v>
      </c>
      <c r="AY20" s="56">
        <f t="shared" si="31"/>
        <v>0</v>
      </c>
      <c r="AZ20" s="58">
        <v>20</v>
      </c>
      <c r="BA20" s="56">
        <f t="shared" si="32"/>
        <v>530</v>
      </c>
      <c r="BB20" s="56">
        <f t="shared" si="33"/>
        <v>3629.9566586373858</v>
      </c>
      <c r="BC20" s="58"/>
      <c r="BD20" s="56">
        <f t="shared" si="34"/>
        <v>0</v>
      </c>
      <c r="BE20" s="56">
        <f t="shared" si="35"/>
        <v>0</v>
      </c>
      <c r="BF20" s="58"/>
      <c r="BG20" s="56">
        <f t="shared" si="36"/>
        <v>0</v>
      </c>
      <c r="BH20" s="56">
        <f t="shared" si="37"/>
        <v>0</v>
      </c>
      <c r="BI20" s="58"/>
      <c r="BJ20" s="56">
        <f t="shared" si="38"/>
        <v>0</v>
      </c>
      <c r="BK20" s="56">
        <f t="shared" si="39"/>
        <v>0</v>
      </c>
      <c r="BL20" s="58"/>
      <c r="BM20" s="56">
        <f t="shared" si="40"/>
        <v>0</v>
      </c>
      <c r="BN20" s="56">
        <f t="shared" si="41"/>
        <v>0</v>
      </c>
      <c r="BO20" s="58"/>
      <c r="BP20" s="56">
        <f t="shared" si="42"/>
        <v>0</v>
      </c>
      <c r="BQ20" s="56">
        <f t="shared" si="43"/>
        <v>0</v>
      </c>
      <c r="BR20" s="58"/>
      <c r="BS20" s="56">
        <f t="shared" si="44"/>
        <v>0</v>
      </c>
      <c r="BT20" s="56">
        <f t="shared" si="45"/>
        <v>0</v>
      </c>
      <c r="BU20" s="58"/>
      <c r="BV20" s="56">
        <f t="shared" si="46"/>
        <v>0</v>
      </c>
      <c r="BW20" s="56">
        <f t="shared" si="47"/>
        <v>0</v>
      </c>
      <c r="BX20" s="58"/>
      <c r="BY20" s="56">
        <f t="shared" si="48"/>
        <v>0</v>
      </c>
      <c r="BZ20" s="56">
        <f t="shared" si="49"/>
        <v>0</v>
      </c>
      <c r="CA20" s="58"/>
      <c r="CB20" s="10">
        <f t="shared" si="50"/>
        <v>0</v>
      </c>
      <c r="CC20" s="10">
        <f t="shared" si="51"/>
        <v>0</v>
      </c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3"/>
      <c r="CU20" s="3"/>
      <c r="CV20" s="3"/>
      <c r="CW20" s="3"/>
    </row>
    <row r="21" spans="1:101" s="2" customFormat="1" ht="14.25">
      <c r="A21" s="53">
        <f t="shared" si="52"/>
        <v>27</v>
      </c>
      <c r="B21" s="54" t="s">
        <v>1</v>
      </c>
      <c r="C21" s="55">
        <f t="shared" si="53"/>
        <v>27.9</v>
      </c>
      <c r="D21" s="58">
        <v>0</v>
      </c>
      <c r="E21" s="56">
        <f t="shared" si="0"/>
        <v>0</v>
      </c>
      <c r="F21" s="56">
        <f t="shared" si="1"/>
        <v>0</v>
      </c>
      <c r="G21" s="58">
        <v>0</v>
      </c>
      <c r="H21" s="56">
        <f t="shared" si="2"/>
        <v>0</v>
      </c>
      <c r="I21" s="56">
        <f t="shared" si="3"/>
        <v>0</v>
      </c>
      <c r="J21" s="58">
        <v>0</v>
      </c>
      <c r="K21" s="56">
        <f t="shared" si="4"/>
        <v>0</v>
      </c>
      <c r="L21" s="56">
        <f t="shared" si="5"/>
        <v>0</v>
      </c>
      <c r="M21" s="58">
        <v>0</v>
      </c>
      <c r="N21" s="56">
        <f t="shared" si="6"/>
        <v>0</v>
      </c>
      <c r="O21" s="56">
        <f t="shared" si="7"/>
        <v>0</v>
      </c>
      <c r="P21" s="58">
        <v>0</v>
      </c>
      <c r="Q21" s="56">
        <f t="shared" si="8"/>
        <v>0</v>
      </c>
      <c r="R21" s="56">
        <f t="shared" si="9"/>
        <v>0</v>
      </c>
      <c r="S21" s="58">
        <v>0</v>
      </c>
      <c r="T21" s="56">
        <f t="shared" si="10"/>
        <v>0</v>
      </c>
      <c r="U21" s="56">
        <f t="shared" si="11"/>
        <v>0</v>
      </c>
      <c r="V21" s="59">
        <v>0</v>
      </c>
      <c r="W21" s="56">
        <f t="shared" si="12"/>
        <v>0</v>
      </c>
      <c r="X21" s="56">
        <f t="shared" si="13"/>
        <v>0</v>
      </c>
      <c r="Y21" s="58">
        <v>0</v>
      </c>
      <c r="Z21" s="56">
        <f t="shared" si="14"/>
        <v>0</v>
      </c>
      <c r="AA21" s="56">
        <f t="shared" si="15"/>
        <v>0</v>
      </c>
      <c r="AB21" s="58">
        <v>0</v>
      </c>
      <c r="AC21" s="56">
        <f t="shared" si="16"/>
        <v>0</v>
      </c>
      <c r="AD21" s="56">
        <f t="shared" si="17"/>
        <v>0</v>
      </c>
      <c r="AE21" s="58">
        <v>0</v>
      </c>
      <c r="AF21" s="56">
        <f t="shared" si="18"/>
        <v>0</v>
      </c>
      <c r="AG21" s="56">
        <f t="shared" si="19"/>
        <v>0</v>
      </c>
      <c r="AH21" s="58">
        <v>0</v>
      </c>
      <c r="AI21" s="56">
        <f t="shared" si="20"/>
        <v>0</v>
      </c>
      <c r="AJ21" s="56">
        <f t="shared" si="21"/>
        <v>0</v>
      </c>
      <c r="AK21" s="58">
        <v>0</v>
      </c>
      <c r="AL21" s="56">
        <f t="shared" si="22"/>
        <v>0</v>
      </c>
      <c r="AM21" s="56">
        <f t="shared" si="23"/>
        <v>0</v>
      </c>
      <c r="AN21" s="58">
        <v>0</v>
      </c>
      <c r="AO21" s="56">
        <f t="shared" si="24"/>
        <v>0</v>
      </c>
      <c r="AP21" s="56">
        <f t="shared" si="25"/>
        <v>0</v>
      </c>
      <c r="AQ21" s="58"/>
      <c r="AR21" s="56">
        <f t="shared" si="26"/>
        <v>0</v>
      </c>
      <c r="AS21" s="56">
        <f t="shared" si="27"/>
        <v>0</v>
      </c>
      <c r="AT21" s="58">
        <v>8</v>
      </c>
      <c r="AU21" s="56">
        <f t="shared" si="28"/>
        <v>220</v>
      </c>
      <c r="AV21" s="56">
        <f t="shared" si="29"/>
        <v>1646.3657221062263</v>
      </c>
      <c r="AW21" s="58"/>
      <c r="AX21" s="56">
        <f t="shared" si="30"/>
        <v>0</v>
      </c>
      <c r="AY21" s="56">
        <f t="shared" si="31"/>
        <v>0</v>
      </c>
      <c r="AZ21" s="58"/>
      <c r="BA21" s="56">
        <f t="shared" si="32"/>
        <v>0</v>
      </c>
      <c r="BB21" s="56">
        <f t="shared" si="33"/>
        <v>0</v>
      </c>
      <c r="BC21" s="58"/>
      <c r="BD21" s="56">
        <f t="shared" si="34"/>
        <v>0</v>
      </c>
      <c r="BE21" s="56">
        <f t="shared" si="35"/>
        <v>0</v>
      </c>
      <c r="BF21" s="58"/>
      <c r="BG21" s="56">
        <f t="shared" si="36"/>
        <v>0</v>
      </c>
      <c r="BH21" s="56">
        <f t="shared" si="37"/>
        <v>0</v>
      </c>
      <c r="BI21" s="58"/>
      <c r="BJ21" s="56">
        <f t="shared" si="38"/>
        <v>0</v>
      </c>
      <c r="BK21" s="56">
        <f t="shared" si="39"/>
        <v>0</v>
      </c>
      <c r="BL21" s="58"/>
      <c r="BM21" s="56">
        <f t="shared" si="40"/>
        <v>0</v>
      </c>
      <c r="BN21" s="56">
        <f t="shared" si="41"/>
        <v>0</v>
      </c>
      <c r="BO21" s="47"/>
      <c r="BP21" s="56">
        <f t="shared" si="42"/>
        <v>0</v>
      </c>
      <c r="BQ21" s="56">
        <f t="shared" si="43"/>
        <v>0</v>
      </c>
      <c r="BR21" s="47"/>
      <c r="BS21" s="56">
        <f t="shared" si="44"/>
        <v>0</v>
      </c>
      <c r="BT21" s="56">
        <f t="shared" si="45"/>
        <v>0</v>
      </c>
      <c r="BU21" s="47"/>
      <c r="BV21" s="56">
        <f t="shared" si="46"/>
        <v>0</v>
      </c>
      <c r="BW21" s="56">
        <f t="shared" si="47"/>
        <v>0</v>
      </c>
      <c r="BX21" s="47"/>
      <c r="BY21" s="56">
        <f t="shared" si="48"/>
        <v>0</v>
      </c>
      <c r="BZ21" s="56">
        <f t="shared" si="49"/>
        <v>0</v>
      </c>
      <c r="CA21" s="57"/>
      <c r="CB21" s="10">
        <f t="shared" si="50"/>
        <v>0</v>
      </c>
      <c r="CC21" s="10">
        <f t="shared" si="51"/>
        <v>0</v>
      </c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3"/>
      <c r="CU21" s="3"/>
      <c r="CV21" s="3"/>
      <c r="CW21" s="3"/>
    </row>
    <row r="22" spans="1:101" s="2" customFormat="1" ht="14.25">
      <c r="A22" s="53">
        <f t="shared" si="52"/>
        <v>28</v>
      </c>
      <c r="B22" s="54" t="s">
        <v>1</v>
      </c>
      <c r="C22" s="55">
        <f t="shared" si="53"/>
        <v>28.9</v>
      </c>
      <c r="D22" s="58">
        <v>0</v>
      </c>
      <c r="E22" s="56">
        <f t="shared" si="0"/>
        <v>0</v>
      </c>
      <c r="F22" s="56">
        <f t="shared" si="1"/>
        <v>0</v>
      </c>
      <c r="G22" s="58">
        <v>0</v>
      </c>
      <c r="H22" s="56">
        <f t="shared" si="2"/>
        <v>0</v>
      </c>
      <c r="I22" s="56">
        <f t="shared" si="3"/>
        <v>0</v>
      </c>
      <c r="J22" s="58">
        <v>0</v>
      </c>
      <c r="K22" s="56">
        <f t="shared" si="4"/>
        <v>0</v>
      </c>
      <c r="L22" s="56">
        <f t="shared" si="5"/>
        <v>0</v>
      </c>
      <c r="M22" s="58">
        <v>0</v>
      </c>
      <c r="N22" s="56">
        <f t="shared" si="6"/>
        <v>0</v>
      </c>
      <c r="O22" s="56">
        <f t="shared" si="7"/>
        <v>0</v>
      </c>
      <c r="P22" s="58">
        <v>0</v>
      </c>
      <c r="Q22" s="56">
        <f t="shared" si="8"/>
        <v>0</v>
      </c>
      <c r="R22" s="56">
        <f t="shared" si="9"/>
        <v>0</v>
      </c>
      <c r="S22" s="58">
        <v>0</v>
      </c>
      <c r="T22" s="56">
        <f t="shared" si="10"/>
        <v>0</v>
      </c>
      <c r="U22" s="56">
        <f t="shared" si="11"/>
        <v>0</v>
      </c>
      <c r="V22" s="59">
        <v>0</v>
      </c>
      <c r="W22" s="56">
        <f t="shared" si="12"/>
        <v>0</v>
      </c>
      <c r="X22" s="56">
        <f t="shared" si="13"/>
        <v>0</v>
      </c>
      <c r="Y22" s="58">
        <v>0</v>
      </c>
      <c r="Z22" s="56">
        <f t="shared" si="14"/>
        <v>0</v>
      </c>
      <c r="AA22" s="56">
        <f t="shared" si="15"/>
        <v>0</v>
      </c>
      <c r="AB22" s="58">
        <v>0</v>
      </c>
      <c r="AC22" s="56">
        <f t="shared" si="16"/>
        <v>0</v>
      </c>
      <c r="AD22" s="56">
        <f t="shared" si="17"/>
        <v>0</v>
      </c>
      <c r="AE22" s="58">
        <v>0</v>
      </c>
      <c r="AF22" s="56">
        <f t="shared" si="18"/>
        <v>0</v>
      </c>
      <c r="AG22" s="56">
        <f t="shared" si="19"/>
        <v>0</v>
      </c>
      <c r="AH22" s="58">
        <v>0</v>
      </c>
      <c r="AI22" s="56">
        <f t="shared" si="20"/>
        <v>0</v>
      </c>
      <c r="AJ22" s="56">
        <f t="shared" si="21"/>
        <v>0</v>
      </c>
      <c r="AK22" s="58">
        <v>0</v>
      </c>
      <c r="AL22" s="56">
        <f t="shared" si="22"/>
        <v>0</v>
      </c>
      <c r="AM22" s="56">
        <f t="shared" si="23"/>
        <v>0</v>
      </c>
      <c r="AN22" s="58">
        <v>1</v>
      </c>
      <c r="AO22" s="56">
        <f t="shared" si="24"/>
        <v>28.5</v>
      </c>
      <c r="AP22" s="56">
        <f t="shared" si="25"/>
        <v>232.30151643112882</v>
      </c>
      <c r="AQ22" s="58">
        <v>15</v>
      </c>
      <c r="AR22" s="56">
        <f t="shared" si="26"/>
        <v>427.5</v>
      </c>
      <c r="AS22" s="56">
        <f t="shared" si="27"/>
        <v>3484.5227464669324</v>
      </c>
      <c r="AT22" s="58">
        <v>21</v>
      </c>
      <c r="AU22" s="56">
        <f t="shared" si="28"/>
        <v>598.5</v>
      </c>
      <c r="AV22" s="56">
        <f t="shared" si="29"/>
        <v>4878.331845053705</v>
      </c>
      <c r="AW22" s="58"/>
      <c r="AX22" s="56">
        <f t="shared" si="30"/>
        <v>0</v>
      </c>
      <c r="AY22" s="56">
        <f t="shared" si="31"/>
        <v>0</v>
      </c>
      <c r="AZ22" s="58"/>
      <c r="BA22" s="56">
        <f t="shared" si="32"/>
        <v>0</v>
      </c>
      <c r="BB22" s="56">
        <f t="shared" si="33"/>
        <v>0</v>
      </c>
      <c r="BC22" s="58"/>
      <c r="BD22" s="56">
        <f t="shared" si="34"/>
        <v>0</v>
      </c>
      <c r="BE22" s="56">
        <f t="shared" si="35"/>
        <v>0</v>
      </c>
      <c r="BF22" s="58"/>
      <c r="BG22" s="56">
        <f t="shared" si="36"/>
        <v>0</v>
      </c>
      <c r="BH22" s="56">
        <f t="shared" si="37"/>
        <v>0</v>
      </c>
      <c r="BI22" s="58"/>
      <c r="BJ22" s="56">
        <f t="shared" si="38"/>
        <v>0</v>
      </c>
      <c r="BK22" s="56">
        <f t="shared" si="39"/>
        <v>0</v>
      </c>
      <c r="BL22" s="60"/>
      <c r="BM22" s="56">
        <f t="shared" si="40"/>
        <v>0</v>
      </c>
      <c r="BN22" s="56">
        <f t="shared" si="41"/>
        <v>0</v>
      </c>
      <c r="BO22" s="60"/>
      <c r="BP22" s="56">
        <f t="shared" si="42"/>
        <v>0</v>
      </c>
      <c r="BQ22" s="56">
        <f t="shared" si="43"/>
        <v>0</v>
      </c>
      <c r="BR22" s="60"/>
      <c r="BS22" s="56">
        <f t="shared" si="44"/>
        <v>0</v>
      </c>
      <c r="BT22" s="56">
        <f t="shared" si="45"/>
        <v>0</v>
      </c>
      <c r="BU22" s="60"/>
      <c r="BV22" s="56">
        <f t="shared" si="46"/>
        <v>0</v>
      </c>
      <c r="BW22" s="56">
        <f t="shared" si="47"/>
        <v>0</v>
      </c>
      <c r="BX22" s="60"/>
      <c r="BY22" s="56">
        <f t="shared" si="48"/>
        <v>0</v>
      </c>
      <c r="BZ22" s="56">
        <f t="shared" si="49"/>
        <v>0</v>
      </c>
      <c r="CA22" s="58"/>
      <c r="CB22" s="10">
        <f t="shared" si="50"/>
        <v>0</v>
      </c>
      <c r="CC22" s="10">
        <f t="shared" si="51"/>
        <v>0</v>
      </c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3"/>
      <c r="CU22" s="3"/>
      <c r="CV22" s="3"/>
      <c r="CW22" s="3"/>
    </row>
    <row r="23" spans="1:101" s="2" customFormat="1" ht="14.25">
      <c r="A23" s="53">
        <f t="shared" si="52"/>
        <v>29</v>
      </c>
      <c r="B23" s="54" t="s">
        <v>1</v>
      </c>
      <c r="C23" s="55">
        <f t="shared" si="53"/>
        <v>29.9</v>
      </c>
      <c r="D23" s="58">
        <v>0</v>
      </c>
      <c r="E23" s="56">
        <f t="shared" si="0"/>
        <v>0</v>
      </c>
      <c r="F23" s="56">
        <f t="shared" si="1"/>
        <v>0</v>
      </c>
      <c r="G23" s="58">
        <v>0</v>
      </c>
      <c r="H23" s="56">
        <f t="shared" si="2"/>
        <v>0</v>
      </c>
      <c r="I23" s="56">
        <f t="shared" si="3"/>
        <v>0</v>
      </c>
      <c r="J23" s="58">
        <v>0</v>
      </c>
      <c r="K23" s="56">
        <f t="shared" si="4"/>
        <v>0</v>
      </c>
      <c r="L23" s="56">
        <f t="shared" si="5"/>
        <v>0</v>
      </c>
      <c r="M23" s="58">
        <v>0</v>
      </c>
      <c r="N23" s="56">
        <f t="shared" si="6"/>
        <v>0</v>
      </c>
      <c r="O23" s="56">
        <f t="shared" si="7"/>
        <v>0</v>
      </c>
      <c r="P23" s="58">
        <v>0</v>
      </c>
      <c r="Q23" s="56">
        <f t="shared" si="8"/>
        <v>0</v>
      </c>
      <c r="R23" s="56">
        <f t="shared" si="9"/>
        <v>0</v>
      </c>
      <c r="S23" s="58">
        <v>19</v>
      </c>
      <c r="T23" s="56">
        <f t="shared" si="10"/>
        <v>560.5</v>
      </c>
      <c r="U23" s="56">
        <f t="shared" si="11"/>
        <v>4961.427632499704</v>
      </c>
      <c r="V23" s="59">
        <v>0</v>
      </c>
      <c r="W23" s="56">
        <f t="shared" si="12"/>
        <v>0</v>
      </c>
      <c r="X23" s="56">
        <f t="shared" si="13"/>
        <v>0</v>
      </c>
      <c r="Y23" s="58">
        <v>0</v>
      </c>
      <c r="Z23" s="56">
        <f t="shared" si="14"/>
        <v>0</v>
      </c>
      <c r="AA23" s="56">
        <f t="shared" si="15"/>
        <v>0</v>
      </c>
      <c r="AB23" s="58">
        <v>0</v>
      </c>
      <c r="AC23" s="56">
        <f t="shared" si="16"/>
        <v>0</v>
      </c>
      <c r="AD23" s="56">
        <f t="shared" si="17"/>
        <v>0</v>
      </c>
      <c r="AE23" s="58">
        <v>0</v>
      </c>
      <c r="AF23" s="56">
        <f t="shared" si="18"/>
        <v>0</v>
      </c>
      <c r="AG23" s="56">
        <f t="shared" si="19"/>
        <v>0</v>
      </c>
      <c r="AH23" s="58">
        <v>0</v>
      </c>
      <c r="AI23" s="56">
        <f t="shared" si="20"/>
        <v>0</v>
      </c>
      <c r="AJ23" s="56">
        <f t="shared" si="21"/>
        <v>0</v>
      </c>
      <c r="AK23" s="58">
        <v>1</v>
      </c>
      <c r="AL23" s="56">
        <f t="shared" si="22"/>
        <v>29.5</v>
      </c>
      <c r="AM23" s="56">
        <f t="shared" si="23"/>
        <v>261.12777013156335</v>
      </c>
      <c r="AN23" s="58">
        <v>10</v>
      </c>
      <c r="AO23" s="56">
        <f t="shared" si="24"/>
        <v>295</v>
      </c>
      <c r="AP23" s="56">
        <f t="shared" si="25"/>
        <v>2611.2777013156337</v>
      </c>
      <c r="AQ23" s="58">
        <v>14</v>
      </c>
      <c r="AR23" s="56">
        <f t="shared" si="26"/>
        <v>413</v>
      </c>
      <c r="AS23" s="56">
        <f t="shared" si="27"/>
        <v>3655.7887818418867</v>
      </c>
      <c r="AT23" s="58">
        <v>1</v>
      </c>
      <c r="AU23" s="56">
        <f t="shared" si="28"/>
        <v>29.5</v>
      </c>
      <c r="AV23" s="56">
        <f t="shared" si="29"/>
        <v>261.12777013156335</v>
      </c>
      <c r="AW23" s="58"/>
      <c r="AX23" s="56">
        <f t="shared" si="30"/>
        <v>0</v>
      </c>
      <c r="AY23" s="56">
        <f t="shared" si="31"/>
        <v>0</v>
      </c>
      <c r="AZ23" s="58"/>
      <c r="BA23" s="56">
        <f t="shared" si="32"/>
        <v>0</v>
      </c>
      <c r="BB23" s="56">
        <f t="shared" si="33"/>
        <v>0</v>
      </c>
      <c r="BC23" s="58"/>
      <c r="BD23" s="56">
        <f t="shared" si="34"/>
        <v>0</v>
      </c>
      <c r="BE23" s="56">
        <f t="shared" si="35"/>
        <v>0</v>
      </c>
      <c r="BF23" s="58"/>
      <c r="BG23" s="56">
        <f t="shared" si="36"/>
        <v>0</v>
      </c>
      <c r="BH23" s="56">
        <f t="shared" si="37"/>
        <v>0</v>
      </c>
      <c r="BI23" s="58"/>
      <c r="BJ23" s="56">
        <f t="shared" si="38"/>
        <v>0</v>
      </c>
      <c r="BK23" s="56">
        <f t="shared" si="39"/>
        <v>0</v>
      </c>
      <c r="BL23" s="60"/>
      <c r="BM23" s="56">
        <f t="shared" si="40"/>
        <v>0</v>
      </c>
      <c r="BN23" s="56">
        <f t="shared" si="41"/>
        <v>0</v>
      </c>
      <c r="BO23" s="60"/>
      <c r="BP23" s="56">
        <f t="shared" si="42"/>
        <v>0</v>
      </c>
      <c r="BQ23" s="56">
        <f t="shared" si="43"/>
        <v>0</v>
      </c>
      <c r="BR23" s="60"/>
      <c r="BS23" s="56">
        <f t="shared" si="44"/>
        <v>0</v>
      </c>
      <c r="BT23" s="56">
        <f t="shared" si="45"/>
        <v>0</v>
      </c>
      <c r="BU23" s="60"/>
      <c r="BV23" s="56">
        <f t="shared" si="46"/>
        <v>0</v>
      </c>
      <c r="BW23" s="56">
        <f t="shared" si="47"/>
        <v>0</v>
      </c>
      <c r="BX23" s="60"/>
      <c r="BY23" s="56">
        <f t="shared" si="48"/>
        <v>0</v>
      </c>
      <c r="BZ23" s="56">
        <f t="shared" si="49"/>
        <v>0</v>
      </c>
      <c r="CA23" s="58"/>
      <c r="CB23" s="10">
        <f t="shared" si="50"/>
        <v>0</v>
      </c>
      <c r="CC23" s="10">
        <f t="shared" si="51"/>
        <v>0</v>
      </c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3"/>
      <c r="CU23" s="3"/>
      <c r="CV23" s="3"/>
      <c r="CW23" s="3"/>
    </row>
    <row r="24" spans="1:101" s="2" customFormat="1" ht="14.25">
      <c r="A24" s="53">
        <f t="shared" si="52"/>
        <v>30</v>
      </c>
      <c r="B24" s="54" t="s">
        <v>1</v>
      </c>
      <c r="C24" s="55">
        <f t="shared" si="53"/>
        <v>30.9</v>
      </c>
      <c r="D24" s="58">
        <v>0</v>
      </c>
      <c r="E24" s="56">
        <f t="shared" si="0"/>
        <v>0</v>
      </c>
      <c r="F24" s="56">
        <f t="shared" si="1"/>
        <v>0</v>
      </c>
      <c r="G24" s="58">
        <v>0</v>
      </c>
      <c r="H24" s="56">
        <f t="shared" si="2"/>
        <v>0</v>
      </c>
      <c r="I24" s="56">
        <f t="shared" si="3"/>
        <v>0</v>
      </c>
      <c r="J24" s="58">
        <v>0</v>
      </c>
      <c r="K24" s="56">
        <f t="shared" si="4"/>
        <v>0</v>
      </c>
      <c r="L24" s="56">
        <f t="shared" si="5"/>
        <v>0</v>
      </c>
      <c r="M24" s="58">
        <v>0</v>
      </c>
      <c r="N24" s="56">
        <f t="shared" si="6"/>
        <v>0</v>
      </c>
      <c r="O24" s="56">
        <f t="shared" si="7"/>
        <v>0</v>
      </c>
      <c r="P24" s="58">
        <v>15</v>
      </c>
      <c r="Q24" s="56">
        <f t="shared" si="8"/>
        <v>457.5</v>
      </c>
      <c r="R24" s="56">
        <f t="shared" si="9"/>
        <v>4385.828529614771</v>
      </c>
      <c r="S24" s="58">
        <v>10</v>
      </c>
      <c r="T24" s="56">
        <f t="shared" si="10"/>
        <v>305</v>
      </c>
      <c r="U24" s="56">
        <f t="shared" si="11"/>
        <v>2923.885686409847</v>
      </c>
      <c r="V24" s="59">
        <v>0</v>
      </c>
      <c r="W24" s="56">
        <f t="shared" si="12"/>
        <v>0</v>
      </c>
      <c r="X24" s="56">
        <f t="shared" si="13"/>
        <v>0</v>
      </c>
      <c r="Y24" s="58">
        <v>0</v>
      </c>
      <c r="Z24" s="56">
        <f t="shared" si="14"/>
        <v>0</v>
      </c>
      <c r="AA24" s="56">
        <f t="shared" si="15"/>
        <v>0</v>
      </c>
      <c r="AB24" s="58">
        <v>0</v>
      </c>
      <c r="AC24" s="56">
        <f t="shared" si="16"/>
        <v>0</v>
      </c>
      <c r="AD24" s="56">
        <f t="shared" si="17"/>
        <v>0</v>
      </c>
      <c r="AE24" s="58">
        <v>0</v>
      </c>
      <c r="AF24" s="56">
        <f t="shared" si="18"/>
        <v>0</v>
      </c>
      <c r="AG24" s="56">
        <f t="shared" si="19"/>
        <v>0</v>
      </c>
      <c r="AH24" s="58">
        <v>3</v>
      </c>
      <c r="AI24" s="56">
        <f t="shared" si="20"/>
        <v>91.5</v>
      </c>
      <c r="AJ24" s="56">
        <f t="shared" si="21"/>
        <v>877.1657059229542</v>
      </c>
      <c r="AK24" s="58">
        <v>11</v>
      </c>
      <c r="AL24" s="56">
        <f t="shared" si="22"/>
        <v>335.5</v>
      </c>
      <c r="AM24" s="56">
        <f t="shared" si="23"/>
        <v>3216.274255050832</v>
      </c>
      <c r="AN24" s="58">
        <v>4</v>
      </c>
      <c r="AO24" s="56">
        <f t="shared" si="24"/>
        <v>122</v>
      </c>
      <c r="AP24" s="56">
        <f t="shared" si="25"/>
        <v>1169.5542745639389</v>
      </c>
      <c r="AQ24" s="58">
        <v>1</v>
      </c>
      <c r="AR24" s="56">
        <f t="shared" si="26"/>
        <v>30.5</v>
      </c>
      <c r="AS24" s="56">
        <f t="shared" si="27"/>
        <v>292.3885686409847</v>
      </c>
      <c r="AT24" s="58"/>
      <c r="AU24" s="56">
        <f t="shared" si="28"/>
        <v>0</v>
      </c>
      <c r="AV24" s="56">
        <f t="shared" si="29"/>
        <v>0</v>
      </c>
      <c r="AW24" s="58"/>
      <c r="AX24" s="56">
        <f t="shared" si="30"/>
        <v>0</v>
      </c>
      <c r="AY24" s="56">
        <f t="shared" si="31"/>
        <v>0</v>
      </c>
      <c r="AZ24" s="58"/>
      <c r="BA24" s="56">
        <f t="shared" si="32"/>
        <v>0</v>
      </c>
      <c r="BB24" s="56">
        <f t="shared" si="33"/>
        <v>0</v>
      </c>
      <c r="BC24" s="58"/>
      <c r="BD24" s="56">
        <f t="shared" si="34"/>
        <v>0</v>
      </c>
      <c r="BE24" s="56">
        <f t="shared" si="35"/>
        <v>0</v>
      </c>
      <c r="BF24" s="58">
        <v>0</v>
      </c>
      <c r="BG24" s="56">
        <f t="shared" si="36"/>
        <v>0</v>
      </c>
      <c r="BH24" s="56">
        <f t="shared" si="37"/>
        <v>0</v>
      </c>
      <c r="BI24" s="60"/>
      <c r="BJ24" s="56">
        <f t="shared" si="38"/>
        <v>0</v>
      </c>
      <c r="BK24" s="56">
        <f t="shared" si="39"/>
        <v>0</v>
      </c>
      <c r="BL24" s="60"/>
      <c r="BM24" s="56">
        <f t="shared" si="40"/>
        <v>0</v>
      </c>
      <c r="BN24" s="56">
        <f t="shared" si="41"/>
        <v>0</v>
      </c>
      <c r="BO24" s="60"/>
      <c r="BP24" s="56">
        <f t="shared" si="42"/>
        <v>0</v>
      </c>
      <c r="BQ24" s="56">
        <f t="shared" si="43"/>
        <v>0</v>
      </c>
      <c r="BR24" s="60"/>
      <c r="BS24" s="56">
        <f t="shared" si="44"/>
        <v>0</v>
      </c>
      <c r="BT24" s="56">
        <f t="shared" si="45"/>
        <v>0</v>
      </c>
      <c r="BU24" s="60"/>
      <c r="BV24" s="56">
        <f t="shared" si="46"/>
        <v>0</v>
      </c>
      <c r="BW24" s="56">
        <f t="shared" si="47"/>
        <v>0</v>
      </c>
      <c r="BX24" s="60"/>
      <c r="BY24" s="56">
        <f t="shared" si="48"/>
        <v>0</v>
      </c>
      <c r="BZ24" s="56">
        <f t="shared" si="49"/>
        <v>0</v>
      </c>
      <c r="CA24" s="58"/>
      <c r="CB24" s="10">
        <f t="shared" si="50"/>
        <v>0</v>
      </c>
      <c r="CC24" s="10">
        <f t="shared" si="51"/>
        <v>0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3"/>
      <c r="CU24" s="3"/>
      <c r="CV24" s="3"/>
      <c r="CW24" s="3"/>
    </row>
    <row r="25" spans="1:101" s="2" customFormat="1" ht="14.25">
      <c r="A25" s="53">
        <f t="shared" si="52"/>
        <v>31</v>
      </c>
      <c r="B25" s="54" t="s">
        <v>1</v>
      </c>
      <c r="C25" s="55">
        <f t="shared" si="53"/>
        <v>31.9</v>
      </c>
      <c r="D25" s="58">
        <v>0</v>
      </c>
      <c r="E25" s="56">
        <f t="shared" si="0"/>
        <v>0</v>
      </c>
      <c r="F25" s="56">
        <f t="shared" si="1"/>
        <v>0</v>
      </c>
      <c r="G25" s="58">
        <v>0</v>
      </c>
      <c r="H25" s="56">
        <f t="shared" si="2"/>
        <v>0</v>
      </c>
      <c r="I25" s="56">
        <f t="shared" si="3"/>
        <v>0</v>
      </c>
      <c r="J25" s="58">
        <v>2</v>
      </c>
      <c r="K25" s="56">
        <f t="shared" si="4"/>
        <v>63</v>
      </c>
      <c r="L25" s="56">
        <f t="shared" si="5"/>
        <v>652.3990609017955</v>
      </c>
      <c r="M25" s="58">
        <v>9</v>
      </c>
      <c r="N25" s="56">
        <f t="shared" si="6"/>
        <v>283.5</v>
      </c>
      <c r="O25" s="56">
        <f t="shared" si="7"/>
        <v>2935.7957740580796</v>
      </c>
      <c r="P25" s="58">
        <v>14</v>
      </c>
      <c r="Q25" s="56">
        <f t="shared" si="8"/>
        <v>441</v>
      </c>
      <c r="R25" s="56">
        <f t="shared" si="9"/>
        <v>4566.793426312568</v>
      </c>
      <c r="S25" s="58">
        <v>2</v>
      </c>
      <c r="T25" s="56">
        <f t="shared" si="10"/>
        <v>63</v>
      </c>
      <c r="U25" s="56">
        <f t="shared" si="11"/>
        <v>652.3990609017955</v>
      </c>
      <c r="V25" s="59">
        <v>0</v>
      </c>
      <c r="W25" s="56">
        <f t="shared" si="12"/>
        <v>0</v>
      </c>
      <c r="X25" s="56">
        <f t="shared" si="13"/>
        <v>0</v>
      </c>
      <c r="Y25" s="58">
        <v>0</v>
      </c>
      <c r="Z25" s="56">
        <f t="shared" si="14"/>
        <v>0</v>
      </c>
      <c r="AA25" s="56">
        <f t="shared" si="15"/>
        <v>0</v>
      </c>
      <c r="AB25" s="58">
        <v>0</v>
      </c>
      <c r="AC25" s="56">
        <f t="shared" si="16"/>
        <v>0</v>
      </c>
      <c r="AD25" s="56">
        <f t="shared" si="17"/>
        <v>0</v>
      </c>
      <c r="AE25" s="58">
        <v>1</v>
      </c>
      <c r="AF25" s="56">
        <f t="shared" si="18"/>
        <v>31.5</v>
      </c>
      <c r="AG25" s="56">
        <f t="shared" si="19"/>
        <v>326.1995304508977</v>
      </c>
      <c r="AH25" s="58">
        <v>8</v>
      </c>
      <c r="AI25" s="56">
        <f t="shared" si="20"/>
        <v>252</v>
      </c>
      <c r="AJ25" s="56">
        <f t="shared" si="21"/>
        <v>2609.596243607182</v>
      </c>
      <c r="AK25" s="58">
        <v>1</v>
      </c>
      <c r="AL25" s="56">
        <f t="shared" si="22"/>
        <v>31.5</v>
      </c>
      <c r="AM25" s="56">
        <f t="shared" si="23"/>
        <v>326.1995304508977</v>
      </c>
      <c r="AN25" s="58">
        <v>0</v>
      </c>
      <c r="AO25" s="56">
        <f t="shared" si="24"/>
        <v>0</v>
      </c>
      <c r="AP25" s="56">
        <f t="shared" si="25"/>
        <v>0</v>
      </c>
      <c r="AQ25" s="58"/>
      <c r="AR25" s="56">
        <f t="shared" si="26"/>
        <v>0</v>
      </c>
      <c r="AS25" s="56">
        <f t="shared" si="27"/>
        <v>0</v>
      </c>
      <c r="AT25" s="58"/>
      <c r="AU25" s="56">
        <f t="shared" si="28"/>
        <v>0</v>
      </c>
      <c r="AV25" s="56">
        <f t="shared" si="29"/>
        <v>0</v>
      </c>
      <c r="AW25" s="58"/>
      <c r="AX25" s="56">
        <f t="shared" si="30"/>
        <v>0</v>
      </c>
      <c r="AY25" s="56">
        <f t="shared" si="31"/>
        <v>0</v>
      </c>
      <c r="AZ25" s="58"/>
      <c r="BA25" s="56">
        <f t="shared" si="32"/>
        <v>0</v>
      </c>
      <c r="BB25" s="56">
        <f t="shared" si="33"/>
        <v>0</v>
      </c>
      <c r="BC25" s="58"/>
      <c r="BD25" s="56">
        <f t="shared" si="34"/>
        <v>0</v>
      </c>
      <c r="BE25" s="56">
        <f t="shared" si="35"/>
        <v>0</v>
      </c>
      <c r="BF25" s="58">
        <v>0</v>
      </c>
      <c r="BG25" s="56">
        <f t="shared" si="36"/>
        <v>0</v>
      </c>
      <c r="BH25" s="56">
        <f t="shared" si="37"/>
        <v>0</v>
      </c>
      <c r="BI25" s="60"/>
      <c r="BJ25" s="56">
        <f t="shared" si="38"/>
        <v>0</v>
      </c>
      <c r="BK25" s="56">
        <f t="shared" si="39"/>
        <v>0</v>
      </c>
      <c r="BL25" s="60"/>
      <c r="BM25" s="56">
        <f t="shared" si="40"/>
        <v>0</v>
      </c>
      <c r="BN25" s="56">
        <f t="shared" si="41"/>
        <v>0</v>
      </c>
      <c r="BO25" s="60"/>
      <c r="BP25" s="56">
        <f t="shared" si="42"/>
        <v>0</v>
      </c>
      <c r="BQ25" s="56">
        <f t="shared" si="43"/>
        <v>0</v>
      </c>
      <c r="BR25" s="60"/>
      <c r="BS25" s="56">
        <f t="shared" si="44"/>
        <v>0</v>
      </c>
      <c r="BT25" s="56">
        <f t="shared" si="45"/>
        <v>0</v>
      </c>
      <c r="BU25" s="60"/>
      <c r="BV25" s="56">
        <f t="shared" si="46"/>
        <v>0</v>
      </c>
      <c r="BW25" s="56">
        <f t="shared" si="47"/>
        <v>0</v>
      </c>
      <c r="BX25" s="60"/>
      <c r="BY25" s="56">
        <f t="shared" si="48"/>
        <v>0</v>
      </c>
      <c r="BZ25" s="56">
        <f t="shared" si="49"/>
        <v>0</v>
      </c>
      <c r="CA25" s="58"/>
      <c r="CB25" s="10">
        <f t="shared" si="50"/>
        <v>0</v>
      </c>
      <c r="CC25" s="10">
        <f t="shared" si="51"/>
        <v>0</v>
      </c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3"/>
      <c r="CU25" s="3"/>
      <c r="CV25" s="3"/>
      <c r="CW25" s="3"/>
    </row>
    <row r="26" spans="1:101" s="2" customFormat="1" ht="14.25">
      <c r="A26" s="53">
        <f t="shared" si="52"/>
        <v>32</v>
      </c>
      <c r="B26" s="54" t="s">
        <v>1</v>
      </c>
      <c r="C26" s="55">
        <f t="shared" si="53"/>
        <v>32.9</v>
      </c>
      <c r="D26" s="58">
        <v>0</v>
      </c>
      <c r="E26" s="56">
        <f t="shared" si="0"/>
        <v>0</v>
      </c>
      <c r="F26" s="56">
        <f t="shared" si="1"/>
        <v>0</v>
      </c>
      <c r="G26" s="58">
        <v>2</v>
      </c>
      <c r="H26" s="56">
        <f t="shared" si="2"/>
        <v>65</v>
      </c>
      <c r="I26" s="56">
        <f t="shared" si="3"/>
        <v>725.3555392441309</v>
      </c>
      <c r="J26" s="58">
        <v>4</v>
      </c>
      <c r="K26" s="56">
        <f t="shared" si="4"/>
        <v>130</v>
      </c>
      <c r="L26" s="56">
        <f t="shared" si="5"/>
        <v>1450.7110784882618</v>
      </c>
      <c r="M26" s="58">
        <v>12</v>
      </c>
      <c r="N26" s="56">
        <f t="shared" si="6"/>
        <v>390</v>
      </c>
      <c r="O26" s="56">
        <f t="shared" si="7"/>
        <v>4352.133235464786</v>
      </c>
      <c r="P26" s="58">
        <v>0</v>
      </c>
      <c r="Q26" s="56">
        <f t="shared" si="8"/>
        <v>0</v>
      </c>
      <c r="R26" s="56">
        <f t="shared" si="9"/>
        <v>0</v>
      </c>
      <c r="S26" s="58">
        <v>0</v>
      </c>
      <c r="T26" s="56">
        <f t="shared" si="10"/>
        <v>0</v>
      </c>
      <c r="U26" s="56">
        <f t="shared" si="11"/>
        <v>0</v>
      </c>
      <c r="V26" s="59">
        <v>0</v>
      </c>
      <c r="W26" s="61">
        <f t="shared" si="12"/>
        <v>0</v>
      </c>
      <c r="X26" s="61">
        <f t="shared" si="13"/>
        <v>0</v>
      </c>
      <c r="Y26" s="58">
        <v>0</v>
      </c>
      <c r="Z26" s="61">
        <f t="shared" si="14"/>
        <v>0</v>
      </c>
      <c r="AA26" s="61">
        <f t="shared" si="15"/>
        <v>0</v>
      </c>
      <c r="AB26" s="58">
        <v>2</v>
      </c>
      <c r="AC26" s="61">
        <f t="shared" si="16"/>
        <v>65</v>
      </c>
      <c r="AD26" s="61">
        <f t="shared" si="17"/>
        <v>725.3555392441309</v>
      </c>
      <c r="AE26" s="58">
        <v>6</v>
      </c>
      <c r="AF26" s="61">
        <f t="shared" si="18"/>
        <v>195</v>
      </c>
      <c r="AG26" s="61">
        <f t="shared" si="19"/>
        <v>2176.066617732393</v>
      </c>
      <c r="AH26" s="58">
        <v>1</v>
      </c>
      <c r="AI26" s="61">
        <f t="shared" si="20"/>
        <v>32.5</v>
      </c>
      <c r="AJ26" s="61">
        <f t="shared" si="21"/>
        <v>362.67776962206545</v>
      </c>
      <c r="AK26" s="58">
        <v>0</v>
      </c>
      <c r="AL26" s="61">
        <f t="shared" si="22"/>
        <v>0</v>
      </c>
      <c r="AM26" s="61">
        <f t="shared" si="23"/>
        <v>0</v>
      </c>
      <c r="AN26" s="58">
        <v>0</v>
      </c>
      <c r="AO26" s="61">
        <f t="shared" si="24"/>
        <v>0</v>
      </c>
      <c r="AP26" s="61">
        <f t="shared" si="25"/>
        <v>0</v>
      </c>
      <c r="AQ26" s="58"/>
      <c r="AR26" s="61">
        <f t="shared" si="26"/>
        <v>0</v>
      </c>
      <c r="AS26" s="61">
        <f t="shared" si="27"/>
        <v>0</v>
      </c>
      <c r="AT26" s="58"/>
      <c r="AU26" s="61">
        <f t="shared" si="28"/>
        <v>0</v>
      </c>
      <c r="AV26" s="61">
        <f t="shared" si="29"/>
        <v>0</v>
      </c>
      <c r="AW26" s="58"/>
      <c r="AX26" s="61">
        <f t="shared" si="30"/>
        <v>0</v>
      </c>
      <c r="AY26" s="61">
        <f t="shared" si="31"/>
        <v>0</v>
      </c>
      <c r="AZ26" s="62"/>
      <c r="BA26" s="61">
        <f t="shared" si="32"/>
        <v>0</v>
      </c>
      <c r="BB26" s="61">
        <f t="shared" si="33"/>
        <v>0</v>
      </c>
      <c r="BC26" s="58"/>
      <c r="BD26" s="61">
        <f t="shared" si="34"/>
        <v>0</v>
      </c>
      <c r="BE26" s="61">
        <f t="shared" si="35"/>
        <v>0</v>
      </c>
      <c r="BF26" s="61">
        <v>0</v>
      </c>
      <c r="BG26" s="61">
        <f t="shared" si="36"/>
        <v>0</v>
      </c>
      <c r="BH26" s="61">
        <f t="shared" si="37"/>
        <v>0</v>
      </c>
      <c r="BI26" s="62"/>
      <c r="BJ26" s="61">
        <f t="shared" si="38"/>
        <v>0</v>
      </c>
      <c r="BK26" s="61">
        <f t="shared" si="39"/>
        <v>0</v>
      </c>
      <c r="BL26" s="62"/>
      <c r="BM26" s="61">
        <f t="shared" si="40"/>
        <v>0</v>
      </c>
      <c r="BN26" s="61">
        <f t="shared" si="41"/>
        <v>0</v>
      </c>
      <c r="BO26" s="62"/>
      <c r="BP26" s="61">
        <f t="shared" si="42"/>
        <v>0</v>
      </c>
      <c r="BQ26" s="61">
        <f t="shared" si="43"/>
        <v>0</v>
      </c>
      <c r="BR26" s="62"/>
      <c r="BS26" s="61">
        <f t="shared" si="44"/>
        <v>0</v>
      </c>
      <c r="BT26" s="61">
        <f t="shared" si="45"/>
        <v>0</v>
      </c>
      <c r="BU26" s="60"/>
      <c r="BV26" s="61">
        <f t="shared" si="46"/>
        <v>0</v>
      </c>
      <c r="BW26" s="61">
        <f t="shared" si="47"/>
        <v>0</v>
      </c>
      <c r="BX26" s="60"/>
      <c r="BY26" s="61">
        <f t="shared" si="48"/>
        <v>0</v>
      </c>
      <c r="BZ26" s="61">
        <f t="shared" si="49"/>
        <v>0</v>
      </c>
      <c r="CA26" s="58"/>
      <c r="CB26" s="11">
        <f t="shared" si="50"/>
        <v>0</v>
      </c>
      <c r="CC26" s="11">
        <f t="shared" si="51"/>
        <v>0</v>
      </c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3"/>
      <c r="CU26" s="3"/>
      <c r="CV26" s="3"/>
      <c r="CW26" s="3"/>
    </row>
    <row r="27" spans="1:101" s="2" customFormat="1" ht="14.25">
      <c r="A27" s="53">
        <f t="shared" si="52"/>
        <v>33</v>
      </c>
      <c r="B27" s="54" t="s">
        <v>1</v>
      </c>
      <c r="C27" s="55">
        <f t="shared" si="53"/>
        <v>33.9</v>
      </c>
      <c r="D27" s="58">
        <v>0</v>
      </c>
      <c r="E27" s="56">
        <f t="shared" si="0"/>
        <v>0</v>
      </c>
      <c r="F27" s="56">
        <f t="shared" si="1"/>
        <v>0</v>
      </c>
      <c r="G27" s="58">
        <v>2</v>
      </c>
      <c r="H27" s="56">
        <f t="shared" si="2"/>
        <v>67</v>
      </c>
      <c r="I27" s="56">
        <f t="shared" si="3"/>
        <v>803.8837334290462</v>
      </c>
      <c r="J27" s="58">
        <v>8</v>
      </c>
      <c r="K27" s="56">
        <f t="shared" si="4"/>
        <v>268</v>
      </c>
      <c r="L27" s="56">
        <f t="shared" si="5"/>
        <v>3215.5349337161847</v>
      </c>
      <c r="M27" s="58">
        <v>2</v>
      </c>
      <c r="N27" s="56">
        <f t="shared" si="6"/>
        <v>67</v>
      </c>
      <c r="O27" s="56">
        <f t="shared" si="7"/>
        <v>803.8837334290462</v>
      </c>
      <c r="P27" s="58">
        <v>0</v>
      </c>
      <c r="Q27" s="56">
        <f t="shared" si="8"/>
        <v>0</v>
      </c>
      <c r="R27" s="56">
        <f t="shared" si="9"/>
        <v>0</v>
      </c>
      <c r="S27" s="58">
        <v>0</v>
      </c>
      <c r="T27" s="56">
        <f t="shared" si="10"/>
        <v>0</v>
      </c>
      <c r="U27" s="56">
        <f t="shared" si="11"/>
        <v>0</v>
      </c>
      <c r="V27" s="59">
        <v>1</v>
      </c>
      <c r="W27" s="56">
        <f t="shared" si="12"/>
        <v>33.5</v>
      </c>
      <c r="X27" s="56">
        <f t="shared" si="13"/>
        <v>401.9418667145231</v>
      </c>
      <c r="Y27" s="58">
        <v>5</v>
      </c>
      <c r="Z27" s="56">
        <f t="shared" si="14"/>
        <v>167.5</v>
      </c>
      <c r="AA27" s="56">
        <f t="shared" si="15"/>
        <v>2009.7093335726154</v>
      </c>
      <c r="AB27" s="58">
        <v>5</v>
      </c>
      <c r="AC27" s="56">
        <f t="shared" si="16"/>
        <v>167.5</v>
      </c>
      <c r="AD27" s="56">
        <f t="shared" si="17"/>
        <v>2009.7093335726154</v>
      </c>
      <c r="AE27" s="58">
        <v>5</v>
      </c>
      <c r="AF27" s="56">
        <f t="shared" si="18"/>
        <v>167.5</v>
      </c>
      <c r="AG27" s="56">
        <f t="shared" si="19"/>
        <v>2009.7093335726154</v>
      </c>
      <c r="AH27" s="58">
        <v>0</v>
      </c>
      <c r="AI27" s="56">
        <f t="shared" si="20"/>
        <v>0</v>
      </c>
      <c r="AJ27" s="56">
        <f t="shared" si="21"/>
        <v>0</v>
      </c>
      <c r="AK27" s="58">
        <v>0</v>
      </c>
      <c r="AL27" s="56">
        <f t="shared" si="22"/>
        <v>0</v>
      </c>
      <c r="AM27" s="56">
        <f t="shared" si="23"/>
        <v>0</v>
      </c>
      <c r="AN27" s="58">
        <v>0</v>
      </c>
      <c r="AO27" s="56">
        <f t="shared" si="24"/>
        <v>0</v>
      </c>
      <c r="AP27" s="56">
        <f t="shared" si="25"/>
        <v>0</v>
      </c>
      <c r="AQ27" s="58"/>
      <c r="AR27" s="56">
        <f t="shared" si="26"/>
        <v>0</v>
      </c>
      <c r="AS27" s="56">
        <f t="shared" si="27"/>
        <v>0</v>
      </c>
      <c r="AT27" s="58"/>
      <c r="AU27" s="56">
        <f t="shared" si="28"/>
        <v>0</v>
      </c>
      <c r="AV27" s="56">
        <f t="shared" si="29"/>
        <v>0</v>
      </c>
      <c r="AW27" s="58"/>
      <c r="AX27" s="56">
        <f t="shared" si="30"/>
        <v>0</v>
      </c>
      <c r="AY27" s="56">
        <f t="shared" si="31"/>
        <v>0</v>
      </c>
      <c r="AZ27" s="60"/>
      <c r="BA27" s="56">
        <f t="shared" si="32"/>
        <v>0</v>
      </c>
      <c r="BB27" s="56">
        <f t="shared" si="33"/>
        <v>0</v>
      </c>
      <c r="BC27" s="60"/>
      <c r="BD27" s="56">
        <f t="shared" si="34"/>
        <v>0</v>
      </c>
      <c r="BE27" s="56">
        <f t="shared" si="35"/>
        <v>0</v>
      </c>
      <c r="BF27" s="63">
        <v>0</v>
      </c>
      <c r="BG27" s="56">
        <f t="shared" si="36"/>
        <v>0</v>
      </c>
      <c r="BH27" s="56">
        <f t="shared" si="37"/>
        <v>0</v>
      </c>
      <c r="BI27" s="60"/>
      <c r="BJ27" s="56">
        <f t="shared" si="38"/>
        <v>0</v>
      </c>
      <c r="BK27" s="56">
        <f t="shared" si="39"/>
        <v>0</v>
      </c>
      <c r="BL27" s="60"/>
      <c r="BM27" s="56">
        <f t="shared" si="40"/>
        <v>0</v>
      </c>
      <c r="BN27" s="56">
        <f t="shared" si="41"/>
        <v>0</v>
      </c>
      <c r="BO27" s="60"/>
      <c r="BP27" s="56">
        <f t="shared" si="42"/>
        <v>0</v>
      </c>
      <c r="BQ27" s="56">
        <f t="shared" si="43"/>
        <v>0</v>
      </c>
      <c r="BR27" s="60"/>
      <c r="BS27" s="56">
        <f t="shared" si="44"/>
        <v>0</v>
      </c>
      <c r="BT27" s="56">
        <f t="shared" si="45"/>
        <v>0</v>
      </c>
      <c r="BU27" s="60"/>
      <c r="BV27" s="56">
        <f t="shared" si="46"/>
        <v>0</v>
      </c>
      <c r="BW27" s="56">
        <f t="shared" si="47"/>
        <v>0</v>
      </c>
      <c r="BX27" s="60"/>
      <c r="BY27" s="56">
        <f t="shared" si="48"/>
        <v>0</v>
      </c>
      <c r="BZ27" s="56">
        <f t="shared" si="49"/>
        <v>0</v>
      </c>
      <c r="CA27" s="58"/>
      <c r="CB27" s="10">
        <f t="shared" si="50"/>
        <v>0</v>
      </c>
      <c r="CC27" s="10">
        <f t="shared" si="51"/>
        <v>0</v>
      </c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3"/>
      <c r="CU27" s="3"/>
      <c r="CV27" s="3"/>
      <c r="CW27" s="3"/>
    </row>
    <row r="28" spans="1:101" s="2" customFormat="1" ht="14.25">
      <c r="A28" s="53">
        <f t="shared" si="52"/>
        <v>34</v>
      </c>
      <c r="B28" s="54" t="s">
        <v>1</v>
      </c>
      <c r="C28" s="55">
        <f t="shared" si="53"/>
        <v>34.9</v>
      </c>
      <c r="D28" s="58">
        <v>3</v>
      </c>
      <c r="E28" s="56">
        <f t="shared" si="0"/>
        <v>103.5</v>
      </c>
      <c r="F28" s="56">
        <f t="shared" si="1"/>
        <v>1332.3355234982225</v>
      </c>
      <c r="G28" s="58">
        <v>9</v>
      </c>
      <c r="H28" s="56">
        <f t="shared" si="2"/>
        <v>310.5</v>
      </c>
      <c r="I28" s="56">
        <f t="shared" si="3"/>
        <v>3997.0065704946674</v>
      </c>
      <c r="J28" s="58">
        <v>8</v>
      </c>
      <c r="K28" s="56">
        <f t="shared" si="4"/>
        <v>276</v>
      </c>
      <c r="L28" s="56">
        <f t="shared" si="5"/>
        <v>3552.8947293285933</v>
      </c>
      <c r="M28" s="58">
        <v>0</v>
      </c>
      <c r="N28" s="56">
        <f t="shared" si="6"/>
        <v>0</v>
      </c>
      <c r="O28" s="56">
        <f t="shared" si="7"/>
        <v>0</v>
      </c>
      <c r="P28" s="58">
        <v>0</v>
      </c>
      <c r="Q28" s="56">
        <f t="shared" si="8"/>
        <v>0</v>
      </c>
      <c r="R28" s="56">
        <f t="shared" si="9"/>
        <v>0</v>
      </c>
      <c r="S28" s="58">
        <v>0</v>
      </c>
      <c r="T28" s="56">
        <f t="shared" si="10"/>
        <v>0</v>
      </c>
      <c r="U28" s="56">
        <f t="shared" si="11"/>
        <v>0</v>
      </c>
      <c r="V28" s="59">
        <v>4</v>
      </c>
      <c r="W28" s="56">
        <f t="shared" si="12"/>
        <v>138</v>
      </c>
      <c r="X28" s="56">
        <f t="shared" si="13"/>
        <v>1776.4473646642966</v>
      </c>
      <c r="Y28" s="58">
        <v>3</v>
      </c>
      <c r="Z28" s="56">
        <f t="shared" si="14"/>
        <v>103.5</v>
      </c>
      <c r="AA28" s="56">
        <f t="shared" si="15"/>
        <v>1332.3355234982225</v>
      </c>
      <c r="AB28" s="58">
        <v>2</v>
      </c>
      <c r="AC28" s="56">
        <f t="shared" si="16"/>
        <v>69</v>
      </c>
      <c r="AD28" s="56">
        <f t="shared" si="17"/>
        <v>888.2236823321483</v>
      </c>
      <c r="AE28" s="58">
        <v>0</v>
      </c>
      <c r="AF28" s="56">
        <f t="shared" si="18"/>
        <v>0</v>
      </c>
      <c r="AG28" s="56">
        <f t="shared" si="19"/>
        <v>0</v>
      </c>
      <c r="AH28" s="58">
        <v>0</v>
      </c>
      <c r="AI28" s="56">
        <f t="shared" si="20"/>
        <v>0</v>
      </c>
      <c r="AJ28" s="56">
        <f t="shared" si="21"/>
        <v>0</v>
      </c>
      <c r="AK28" s="58">
        <v>0</v>
      </c>
      <c r="AL28" s="56">
        <f t="shared" si="22"/>
        <v>0</v>
      </c>
      <c r="AM28" s="56">
        <f t="shared" si="23"/>
        <v>0</v>
      </c>
      <c r="AN28" s="58">
        <v>0</v>
      </c>
      <c r="AO28" s="56">
        <f t="shared" si="24"/>
        <v>0</v>
      </c>
      <c r="AP28" s="56">
        <f t="shared" si="25"/>
        <v>0</v>
      </c>
      <c r="AQ28" s="58"/>
      <c r="AR28" s="56">
        <f t="shared" si="26"/>
        <v>0</v>
      </c>
      <c r="AS28" s="56">
        <f t="shared" si="27"/>
        <v>0</v>
      </c>
      <c r="AT28" s="58"/>
      <c r="AU28" s="56">
        <f t="shared" si="28"/>
        <v>0</v>
      </c>
      <c r="AV28" s="56">
        <f t="shared" si="29"/>
        <v>0</v>
      </c>
      <c r="AW28" s="60"/>
      <c r="AX28" s="56">
        <f t="shared" si="30"/>
        <v>0</v>
      </c>
      <c r="AY28" s="56">
        <f t="shared" si="31"/>
        <v>0</v>
      </c>
      <c r="AZ28" s="60"/>
      <c r="BA28" s="56">
        <f t="shared" si="32"/>
        <v>0</v>
      </c>
      <c r="BB28" s="56">
        <f t="shared" si="33"/>
        <v>0</v>
      </c>
      <c r="BC28" s="60"/>
      <c r="BD28" s="56">
        <f t="shared" si="34"/>
        <v>0</v>
      </c>
      <c r="BE28" s="56">
        <f t="shared" si="35"/>
        <v>0</v>
      </c>
      <c r="BF28" s="63">
        <v>0</v>
      </c>
      <c r="BG28" s="56">
        <f t="shared" si="36"/>
        <v>0</v>
      </c>
      <c r="BH28" s="56">
        <f t="shared" si="37"/>
        <v>0</v>
      </c>
      <c r="BI28" s="60"/>
      <c r="BJ28" s="56">
        <f t="shared" si="38"/>
        <v>0</v>
      </c>
      <c r="BK28" s="56">
        <f t="shared" si="39"/>
        <v>0</v>
      </c>
      <c r="BL28" s="60"/>
      <c r="BM28" s="56">
        <f t="shared" si="40"/>
        <v>0</v>
      </c>
      <c r="BN28" s="56">
        <f t="shared" si="41"/>
        <v>0</v>
      </c>
      <c r="BO28" s="60"/>
      <c r="BP28" s="56">
        <f t="shared" si="42"/>
        <v>0</v>
      </c>
      <c r="BQ28" s="56">
        <f t="shared" si="43"/>
        <v>0</v>
      </c>
      <c r="BR28" s="60"/>
      <c r="BS28" s="56">
        <f t="shared" si="44"/>
        <v>0</v>
      </c>
      <c r="BT28" s="56">
        <f t="shared" si="45"/>
        <v>0</v>
      </c>
      <c r="BU28" s="60"/>
      <c r="BV28" s="56">
        <f t="shared" si="46"/>
        <v>0</v>
      </c>
      <c r="BW28" s="56">
        <f t="shared" si="47"/>
        <v>0</v>
      </c>
      <c r="BX28" s="60"/>
      <c r="BY28" s="56">
        <f t="shared" si="48"/>
        <v>0</v>
      </c>
      <c r="BZ28" s="56">
        <f t="shared" si="49"/>
        <v>0</v>
      </c>
      <c r="CA28" s="58"/>
      <c r="CB28" s="10">
        <f t="shared" si="50"/>
        <v>0</v>
      </c>
      <c r="CC28" s="10">
        <f t="shared" si="51"/>
        <v>0</v>
      </c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3"/>
      <c r="CU28" s="3"/>
      <c r="CV28" s="3"/>
      <c r="CW28" s="3"/>
    </row>
    <row r="29" spans="1:101" s="2" customFormat="1" ht="14.25">
      <c r="A29" s="53">
        <f t="shared" si="52"/>
        <v>35</v>
      </c>
      <c r="B29" s="54" t="s">
        <v>1</v>
      </c>
      <c r="C29" s="55">
        <f t="shared" si="53"/>
        <v>35.9</v>
      </c>
      <c r="D29" s="58">
        <v>2</v>
      </c>
      <c r="E29" s="56">
        <f t="shared" si="0"/>
        <v>71</v>
      </c>
      <c r="F29" s="56">
        <f t="shared" si="1"/>
        <v>978.6182500113342</v>
      </c>
      <c r="G29" s="58">
        <v>2</v>
      </c>
      <c r="H29" s="56">
        <f t="shared" si="2"/>
        <v>71</v>
      </c>
      <c r="I29" s="56">
        <f t="shared" si="3"/>
        <v>978.6182500113342</v>
      </c>
      <c r="J29" s="58">
        <v>0</v>
      </c>
      <c r="K29" s="56">
        <f t="shared" si="4"/>
        <v>0</v>
      </c>
      <c r="L29" s="56">
        <f t="shared" si="5"/>
        <v>0</v>
      </c>
      <c r="M29" s="58">
        <v>0</v>
      </c>
      <c r="N29" s="56">
        <f t="shared" si="6"/>
        <v>0</v>
      </c>
      <c r="O29" s="56">
        <f t="shared" si="7"/>
        <v>0</v>
      </c>
      <c r="P29" s="58">
        <v>0</v>
      </c>
      <c r="Q29" s="56">
        <f t="shared" si="8"/>
        <v>0</v>
      </c>
      <c r="R29" s="56">
        <f t="shared" si="9"/>
        <v>0</v>
      </c>
      <c r="S29" s="58">
        <v>0</v>
      </c>
      <c r="T29" s="56">
        <f t="shared" si="10"/>
        <v>0</v>
      </c>
      <c r="U29" s="56">
        <f t="shared" si="11"/>
        <v>0</v>
      </c>
      <c r="V29" s="59">
        <v>1</v>
      </c>
      <c r="W29" s="56">
        <f t="shared" si="12"/>
        <v>35.5</v>
      </c>
      <c r="X29" s="56">
        <f t="shared" si="13"/>
        <v>489.3091250056671</v>
      </c>
      <c r="Y29" s="58">
        <v>1</v>
      </c>
      <c r="Z29" s="56">
        <f t="shared" si="14"/>
        <v>35.5</v>
      </c>
      <c r="AA29" s="56">
        <f t="shared" si="15"/>
        <v>489.3091250056671</v>
      </c>
      <c r="AB29" s="58">
        <v>0</v>
      </c>
      <c r="AC29" s="56">
        <f t="shared" si="16"/>
        <v>0</v>
      </c>
      <c r="AD29" s="56">
        <f t="shared" si="17"/>
        <v>0</v>
      </c>
      <c r="AE29" s="58">
        <v>0</v>
      </c>
      <c r="AF29" s="56">
        <f t="shared" si="18"/>
        <v>0</v>
      </c>
      <c r="AG29" s="56">
        <f t="shared" si="19"/>
        <v>0</v>
      </c>
      <c r="AH29" s="58">
        <v>0</v>
      </c>
      <c r="AI29" s="56">
        <f t="shared" si="20"/>
        <v>0</v>
      </c>
      <c r="AJ29" s="56">
        <f t="shared" si="21"/>
        <v>0</v>
      </c>
      <c r="AK29" s="58">
        <v>0</v>
      </c>
      <c r="AL29" s="56">
        <f t="shared" si="22"/>
        <v>0</v>
      </c>
      <c r="AM29" s="56">
        <f t="shared" si="23"/>
        <v>0</v>
      </c>
      <c r="AN29" s="58">
        <v>0</v>
      </c>
      <c r="AO29" s="56">
        <f t="shared" si="24"/>
        <v>0</v>
      </c>
      <c r="AP29" s="56">
        <f t="shared" si="25"/>
        <v>0</v>
      </c>
      <c r="AQ29" s="58"/>
      <c r="AR29" s="56">
        <f t="shared" si="26"/>
        <v>0</v>
      </c>
      <c r="AS29" s="56">
        <f t="shared" si="27"/>
        <v>0</v>
      </c>
      <c r="AT29" s="58"/>
      <c r="AU29" s="56">
        <f t="shared" si="28"/>
        <v>0</v>
      </c>
      <c r="AV29" s="56">
        <f t="shared" si="29"/>
        <v>0</v>
      </c>
      <c r="AW29" s="60"/>
      <c r="AX29" s="56">
        <f t="shared" si="30"/>
        <v>0</v>
      </c>
      <c r="AY29" s="56">
        <f t="shared" si="31"/>
        <v>0</v>
      </c>
      <c r="AZ29" s="60"/>
      <c r="BA29" s="56">
        <f t="shared" si="32"/>
        <v>0</v>
      </c>
      <c r="BB29" s="56">
        <f t="shared" si="33"/>
        <v>0</v>
      </c>
      <c r="BC29" s="60"/>
      <c r="BD29" s="56">
        <f t="shared" si="34"/>
        <v>0</v>
      </c>
      <c r="BE29" s="56">
        <f t="shared" si="35"/>
        <v>0</v>
      </c>
      <c r="BF29" s="63">
        <v>0</v>
      </c>
      <c r="BG29" s="56">
        <f t="shared" si="36"/>
        <v>0</v>
      </c>
      <c r="BH29" s="56">
        <f t="shared" si="37"/>
        <v>0</v>
      </c>
      <c r="BI29" s="60"/>
      <c r="BJ29" s="56">
        <f t="shared" si="38"/>
        <v>0</v>
      </c>
      <c r="BK29" s="56">
        <f t="shared" si="39"/>
        <v>0</v>
      </c>
      <c r="BL29" s="60"/>
      <c r="BM29" s="56">
        <f t="shared" si="40"/>
        <v>0</v>
      </c>
      <c r="BN29" s="56">
        <f t="shared" si="41"/>
        <v>0</v>
      </c>
      <c r="BO29" s="60"/>
      <c r="BP29" s="56">
        <f t="shared" si="42"/>
        <v>0</v>
      </c>
      <c r="BQ29" s="56">
        <f t="shared" si="43"/>
        <v>0</v>
      </c>
      <c r="BR29" s="60"/>
      <c r="BS29" s="56">
        <f t="shared" si="44"/>
        <v>0</v>
      </c>
      <c r="BT29" s="56">
        <f t="shared" si="45"/>
        <v>0</v>
      </c>
      <c r="BU29" s="60"/>
      <c r="BV29" s="56">
        <f t="shared" si="46"/>
        <v>0</v>
      </c>
      <c r="BW29" s="56">
        <f t="shared" si="47"/>
        <v>0</v>
      </c>
      <c r="BX29" s="60"/>
      <c r="BY29" s="56">
        <f t="shared" si="48"/>
        <v>0</v>
      </c>
      <c r="BZ29" s="56">
        <f t="shared" si="49"/>
        <v>0</v>
      </c>
      <c r="CA29" s="58"/>
      <c r="CB29" s="10">
        <f t="shared" si="50"/>
        <v>0</v>
      </c>
      <c r="CC29" s="10">
        <f t="shared" si="51"/>
        <v>0</v>
      </c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3"/>
      <c r="CU29" s="3"/>
      <c r="CV29" s="3"/>
      <c r="CW29" s="3"/>
    </row>
    <row r="30" spans="1:101" s="2" customFormat="1" ht="14.25">
      <c r="A30" s="53">
        <f t="shared" si="52"/>
        <v>36</v>
      </c>
      <c r="B30" s="54" t="s">
        <v>1</v>
      </c>
      <c r="C30" s="55">
        <f t="shared" si="53"/>
        <v>36.9</v>
      </c>
      <c r="D30" s="58">
        <v>5</v>
      </c>
      <c r="E30" s="56">
        <f t="shared" si="0"/>
        <v>182.5</v>
      </c>
      <c r="F30" s="56">
        <f t="shared" si="1"/>
        <v>2688.282689000356</v>
      </c>
      <c r="G30" s="58">
        <v>0</v>
      </c>
      <c r="H30" s="56">
        <f t="shared" si="2"/>
        <v>0</v>
      </c>
      <c r="I30" s="56">
        <f t="shared" si="3"/>
        <v>0</v>
      </c>
      <c r="J30" s="60">
        <v>0</v>
      </c>
      <c r="K30" s="56">
        <f t="shared" si="4"/>
        <v>0</v>
      </c>
      <c r="L30" s="56">
        <f t="shared" si="5"/>
        <v>0</v>
      </c>
      <c r="M30" s="60">
        <v>0</v>
      </c>
      <c r="N30" s="56">
        <f t="shared" si="6"/>
        <v>0</v>
      </c>
      <c r="O30" s="56">
        <f t="shared" si="7"/>
        <v>0</v>
      </c>
      <c r="P30" s="58">
        <v>0</v>
      </c>
      <c r="Q30" s="56">
        <f t="shared" si="8"/>
        <v>0</v>
      </c>
      <c r="R30" s="56">
        <f t="shared" si="9"/>
        <v>0</v>
      </c>
      <c r="S30" s="58">
        <v>0</v>
      </c>
      <c r="T30" s="56">
        <f t="shared" si="10"/>
        <v>0</v>
      </c>
      <c r="U30" s="56">
        <f t="shared" si="11"/>
        <v>0</v>
      </c>
      <c r="V30" s="59">
        <v>2</v>
      </c>
      <c r="W30" s="56">
        <f t="shared" si="12"/>
        <v>73</v>
      </c>
      <c r="X30" s="56">
        <f t="shared" si="13"/>
        <v>1075.3130756001424</v>
      </c>
      <c r="Y30" s="58">
        <v>0</v>
      </c>
      <c r="Z30" s="56">
        <f t="shared" si="14"/>
        <v>0</v>
      </c>
      <c r="AA30" s="56">
        <f t="shared" si="15"/>
        <v>0</v>
      </c>
      <c r="AB30" s="58">
        <v>0</v>
      </c>
      <c r="AC30" s="56">
        <f t="shared" si="16"/>
        <v>0</v>
      </c>
      <c r="AD30" s="56">
        <f t="shared" si="17"/>
        <v>0</v>
      </c>
      <c r="AE30" s="58">
        <v>0</v>
      </c>
      <c r="AF30" s="56">
        <f t="shared" si="18"/>
        <v>0</v>
      </c>
      <c r="AG30" s="56">
        <f t="shared" si="19"/>
        <v>0</v>
      </c>
      <c r="AH30" s="58">
        <v>0</v>
      </c>
      <c r="AI30" s="56">
        <f t="shared" si="20"/>
        <v>0</v>
      </c>
      <c r="AJ30" s="56">
        <f t="shared" si="21"/>
        <v>0</v>
      </c>
      <c r="AK30" s="58">
        <v>0</v>
      </c>
      <c r="AL30" s="56">
        <f t="shared" si="22"/>
        <v>0</v>
      </c>
      <c r="AM30" s="56">
        <f t="shared" si="23"/>
        <v>0</v>
      </c>
      <c r="AN30" s="58">
        <v>0</v>
      </c>
      <c r="AO30" s="56">
        <f t="shared" si="24"/>
        <v>0</v>
      </c>
      <c r="AP30" s="56">
        <f t="shared" si="25"/>
        <v>0</v>
      </c>
      <c r="AQ30" s="58"/>
      <c r="AR30" s="56">
        <f t="shared" si="26"/>
        <v>0</v>
      </c>
      <c r="AS30" s="56">
        <f t="shared" si="27"/>
        <v>0</v>
      </c>
      <c r="AT30" s="58"/>
      <c r="AU30" s="56">
        <f t="shared" si="28"/>
        <v>0</v>
      </c>
      <c r="AV30" s="56">
        <f t="shared" si="29"/>
        <v>0</v>
      </c>
      <c r="AW30" s="60"/>
      <c r="AX30" s="56">
        <f t="shared" si="30"/>
        <v>0</v>
      </c>
      <c r="AY30" s="56">
        <f t="shared" si="31"/>
        <v>0</v>
      </c>
      <c r="AZ30" s="60"/>
      <c r="BA30" s="56">
        <f t="shared" si="32"/>
        <v>0</v>
      </c>
      <c r="BB30" s="56">
        <f t="shared" si="33"/>
        <v>0</v>
      </c>
      <c r="BC30" s="60"/>
      <c r="BD30" s="56">
        <f t="shared" si="34"/>
        <v>0</v>
      </c>
      <c r="BE30" s="56">
        <f t="shared" si="35"/>
        <v>0</v>
      </c>
      <c r="BF30" s="63">
        <v>0</v>
      </c>
      <c r="BG30" s="56">
        <f t="shared" si="36"/>
        <v>0</v>
      </c>
      <c r="BH30" s="56">
        <f t="shared" si="37"/>
        <v>0</v>
      </c>
      <c r="BI30" s="60"/>
      <c r="BJ30" s="56">
        <f t="shared" si="38"/>
        <v>0</v>
      </c>
      <c r="BK30" s="56">
        <f t="shared" si="39"/>
        <v>0</v>
      </c>
      <c r="BL30" s="60"/>
      <c r="BM30" s="56">
        <f t="shared" si="40"/>
        <v>0</v>
      </c>
      <c r="BN30" s="56">
        <f t="shared" si="41"/>
        <v>0</v>
      </c>
      <c r="BO30" s="60"/>
      <c r="BP30" s="56">
        <f t="shared" si="42"/>
        <v>0</v>
      </c>
      <c r="BQ30" s="56">
        <f t="shared" si="43"/>
        <v>0</v>
      </c>
      <c r="BR30" s="60"/>
      <c r="BS30" s="56">
        <f t="shared" si="44"/>
        <v>0</v>
      </c>
      <c r="BT30" s="56">
        <f t="shared" si="45"/>
        <v>0</v>
      </c>
      <c r="BU30" s="60"/>
      <c r="BV30" s="56">
        <f t="shared" si="46"/>
        <v>0</v>
      </c>
      <c r="BW30" s="56">
        <f t="shared" si="47"/>
        <v>0</v>
      </c>
      <c r="BX30" s="60"/>
      <c r="BY30" s="56">
        <f t="shared" si="48"/>
        <v>0</v>
      </c>
      <c r="BZ30" s="56">
        <f t="shared" si="49"/>
        <v>0</v>
      </c>
      <c r="CA30" s="58"/>
      <c r="CB30" s="10">
        <f t="shared" si="50"/>
        <v>0</v>
      </c>
      <c r="CC30" s="10">
        <f t="shared" si="51"/>
        <v>0</v>
      </c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3"/>
      <c r="CU30" s="3"/>
      <c r="CV30" s="3"/>
      <c r="CW30" s="3"/>
    </row>
    <row r="31" spans="1:101" s="2" customFormat="1" ht="14.25">
      <c r="A31" s="53">
        <f t="shared" si="52"/>
        <v>37</v>
      </c>
      <c r="B31" s="54" t="s">
        <v>1</v>
      </c>
      <c r="C31" s="55">
        <f t="shared" si="53"/>
        <v>37.9</v>
      </c>
      <c r="D31" s="58">
        <v>2</v>
      </c>
      <c r="E31" s="56">
        <f t="shared" si="0"/>
        <v>75</v>
      </c>
      <c r="F31" s="56">
        <f t="shared" si="1"/>
        <v>1178.5565254852265</v>
      </c>
      <c r="G31" s="63">
        <v>0</v>
      </c>
      <c r="H31" s="56">
        <f t="shared" si="2"/>
        <v>0</v>
      </c>
      <c r="I31" s="56">
        <f t="shared" si="3"/>
        <v>0</v>
      </c>
      <c r="J31" s="60">
        <v>0</v>
      </c>
      <c r="K31" s="56">
        <f t="shared" si="4"/>
        <v>0</v>
      </c>
      <c r="L31" s="56">
        <f t="shared" si="5"/>
        <v>0</v>
      </c>
      <c r="M31" s="60">
        <v>0</v>
      </c>
      <c r="N31" s="56">
        <f t="shared" si="6"/>
        <v>0</v>
      </c>
      <c r="O31" s="56">
        <f t="shared" si="7"/>
        <v>0</v>
      </c>
      <c r="P31" s="58">
        <v>0</v>
      </c>
      <c r="Q31" s="56">
        <f t="shared" si="8"/>
        <v>0</v>
      </c>
      <c r="R31" s="56">
        <f t="shared" si="9"/>
        <v>0</v>
      </c>
      <c r="S31" s="58">
        <v>0</v>
      </c>
      <c r="T31" s="56">
        <f t="shared" si="10"/>
        <v>0</v>
      </c>
      <c r="U31" s="56">
        <f t="shared" si="11"/>
        <v>0</v>
      </c>
      <c r="V31" s="59">
        <v>0</v>
      </c>
      <c r="W31" s="56">
        <f t="shared" si="12"/>
        <v>0</v>
      </c>
      <c r="X31" s="56">
        <f t="shared" si="13"/>
        <v>0</v>
      </c>
      <c r="Y31" s="58">
        <v>0</v>
      </c>
      <c r="Z31" s="56">
        <f t="shared" si="14"/>
        <v>0</v>
      </c>
      <c r="AA31" s="56">
        <f t="shared" si="15"/>
        <v>0</v>
      </c>
      <c r="AB31" s="58">
        <v>0</v>
      </c>
      <c r="AC31" s="56">
        <f t="shared" si="16"/>
        <v>0</v>
      </c>
      <c r="AD31" s="56">
        <f t="shared" si="17"/>
        <v>0</v>
      </c>
      <c r="AE31" s="58">
        <v>0</v>
      </c>
      <c r="AF31" s="56">
        <f t="shared" si="18"/>
        <v>0</v>
      </c>
      <c r="AG31" s="56">
        <f t="shared" si="19"/>
        <v>0</v>
      </c>
      <c r="AH31" s="58">
        <v>0</v>
      </c>
      <c r="AI31" s="56">
        <f t="shared" si="20"/>
        <v>0</v>
      </c>
      <c r="AJ31" s="56">
        <f t="shared" si="21"/>
        <v>0</v>
      </c>
      <c r="AK31" s="58">
        <v>0</v>
      </c>
      <c r="AL31" s="56">
        <f t="shared" si="22"/>
        <v>0</v>
      </c>
      <c r="AM31" s="56">
        <f t="shared" si="23"/>
        <v>0</v>
      </c>
      <c r="AN31" s="60">
        <v>0</v>
      </c>
      <c r="AO31" s="56">
        <f t="shared" si="24"/>
        <v>0</v>
      </c>
      <c r="AP31" s="56">
        <f t="shared" si="25"/>
        <v>0</v>
      </c>
      <c r="AQ31" s="60"/>
      <c r="AR31" s="56">
        <f t="shared" si="26"/>
        <v>0</v>
      </c>
      <c r="AS31" s="56">
        <f t="shared" si="27"/>
        <v>0</v>
      </c>
      <c r="AT31" s="60"/>
      <c r="AU31" s="56">
        <f t="shared" si="28"/>
        <v>0</v>
      </c>
      <c r="AV31" s="56">
        <f t="shared" si="29"/>
        <v>0</v>
      </c>
      <c r="AW31" s="60"/>
      <c r="AX31" s="56">
        <f t="shared" si="30"/>
        <v>0</v>
      </c>
      <c r="AY31" s="56">
        <f t="shared" si="31"/>
        <v>0</v>
      </c>
      <c r="AZ31" s="60"/>
      <c r="BA31" s="56">
        <f t="shared" si="32"/>
        <v>0</v>
      </c>
      <c r="BB31" s="56">
        <f t="shared" si="33"/>
        <v>0</v>
      </c>
      <c r="BC31" s="60"/>
      <c r="BD31" s="56">
        <f t="shared" si="34"/>
        <v>0</v>
      </c>
      <c r="BE31" s="56">
        <f t="shared" si="35"/>
        <v>0</v>
      </c>
      <c r="BF31" s="60">
        <v>0</v>
      </c>
      <c r="BG31" s="56">
        <f t="shared" si="36"/>
        <v>0</v>
      </c>
      <c r="BH31" s="56">
        <f t="shared" si="37"/>
        <v>0</v>
      </c>
      <c r="BI31" s="60"/>
      <c r="BJ31" s="56">
        <f t="shared" si="38"/>
        <v>0</v>
      </c>
      <c r="BK31" s="56">
        <f t="shared" si="39"/>
        <v>0</v>
      </c>
      <c r="BL31" s="60"/>
      <c r="BM31" s="56">
        <f t="shared" si="40"/>
        <v>0</v>
      </c>
      <c r="BN31" s="56">
        <f t="shared" si="41"/>
        <v>0</v>
      </c>
      <c r="BO31" s="60"/>
      <c r="BP31" s="56">
        <f t="shared" si="42"/>
        <v>0</v>
      </c>
      <c r="BQ31" s="56">
        <f t="shared" si="43"/>
        <v>0</v>
      </c>
      <c r="BR31" s="60"/>
      <c r="BS31" s="56">
        <f t="shared" si="44"/>
        <v>0</v>
      </c>
      <c r="BT31" s="56">
        <f t="shared" si="45"/>
        <v>0</v>
      </c>
      <c r="BU31" s="60"/>
      <c r="BV31" s="56">
        <f t="shared" si="46"/>
        <v>0</v>
      </c>
      <c r="BW31" s="56">
        <f t="shared" si="47"/>
        <v>0</v>
      </c>
      <c r="BX31" s="60"/>
      <c r="BY31" s="56">
        <f t="shared" si="48"/>
        <v>0</v>
      </c>
      <c r="BZ31" s="56">
        <f t="shared" si="49"/>
        <v>0</v>
      </c>
      <c r="CA31" s="58"/>
      <c r="CB31" s="10">
        <f t="shared" si="50"/>
        <v>0</v>
      </c>
      <c r="CC31" s="10">
        <f t="shared" si="51"/>
        <v>0</v>
      </c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3"/>
      <c r="CU31" s="3"/>
      <c r="CV31" s="3"/>
      <c r="CW31" s="3"/>
    </row>
    <row r="32" spans="1:101" s="2" customFormat="1" ht="14.25">
      <c r="A32" s="53">
        <f t="shared" si="52"/>
        <v>38</v>
      </c>
      <c r="B32" s="54" t="s">
        <v>1</v>
      </c>
      <c r="C32" s="55">
        <f t="shared" si="53"/>
        <v>38.9</v>
      </c>
      <c r="D32" s="58">
        <v>0</v>
      </c>
      <c r="E32" s="56">
        <f t="shared" si="0"/>
        <v>0</v>
      </c>
      <c r="F32" s="56">
        <f t="shared" si="1"/>
        <v>0</v>
      </c>
      <c r="G32" s="60">
        <v>0</v>
      </c>
      <c r="H32" s="56">
        <f t="shared" si="2"/>
        <v>0</v>
      </c>
      <c r="I32" s="56">
        <f t="shared" si="3"/>
        <v>0</v>
      </c>
      <c r="J32" s="60">
        <v>0</v>
      </c>
      <c r="K32" s="56">
        <f t="shared" si="4"/>
        <v>0</v>
      </c>
      <c r="L32" s="56">
        <f t="shared" si="5"/>
        <v>0</v>
      </c>
      <c r="M32" s="60">
        <v>0</v>
      </c>
      <c r="N32" s="56">
        <f t="shared" si="6"/>
        <v>0</v>
      </c>
      <c r="O32" s="56">
        <f t="shared" si="7"/>
        <v>0</v>
      </c>
      <c r="P32" s="60">
        <v>0</v>
      </c>
      <c r="Q32" s="56">
        <f t="shared" si="8"/>
        <v>0</v>
      </c>
      <c r="R32" s="56">
        <f t="shared" si="9"/>
        <v>0</v>
      </c>
      <c r="S32" s="58">
        <v>0</v>
      </c>
      <c r="T32" s="56">
        <f t="shared" si="10"/>
        <v>0</v>
      </c>
      <c r="U32" s="56">
        <f t="shared" si="11"/>
        <v>0</v>
      </c>
      <c r="V32" s="59">
        <v>0</v>
      </c>
      <c r="W32" s="56">
        <f t="shared" si="12"/>
        <v>0</v>
      </c>
      <c r="X32" s="56">
        <f t="shared" si="13"/>
        <v>0</v>
      </c>
      <c r="Y32" s="58">
        <v>0</v>
      </c>
      <c r="Z32" s="56">
        <f t="shared" si="14"/>
        <v>0</v>
      </c>
      <c r="AA32" s="56">
        <f t="shared" si="15"/>
        <v>0</v>
      </c>
      <c r="AB32" s="58">
        <v>0</v>
      </c>
      <c r="AC32" s="56">
        <f t="shared" si="16"/>
        <v>0</v>
      </c>
      <c r="AD32" s="56">
        <f t="shared" si="17"/>
        <v>0</v>
      </c>
      <c r="AE32" s="58">
        <v>0</v>
      </c>
      <c r="AF32" s="56">
        <f t="shared" si="18"/>
        <v>0</v>
      </c>
      <c r="AG32" s="56">
        <f t="shared" si="19"/>
        <v>0</v>
      </c>
      <c r="AH32" s="60">
        <v>0</v>
      </c>
      <c r="AI32" s="56">
        <f t="shared" si="20"/>
        <v>0</v>
      </c>
      <c r="AJ32" s="56">
        <f t="shared" si="21"/>
        <v>0</v>
      </c>
      <c r="AK32" s="58">
        <v>0</v>
      </c>
      <c r="AL32" s="56">
        <f t="shared" si="22"/>
        <v>0</v>
      </c>
      <c r="AM32" s="56">
        <f t="shared" si="23"/>
        <v>0</v>
      </c>
      <c r="AN32" s="60">
        <v>0</v>
      </c>
      <c r="AO32" s="56">
        <f t="shared" si="24"/>
        <v>0</v>
      </c>
      <c r="AP32" s="56">
        <f t="shared" si="25"/>
        <v>0</v>
      </c>
      <c r="AQ32" s="60"/>
      <c r="AR32" s="56">
        <f t="shared" si="26"/>
        <v>0</v>
      </c>
      <c r="AS32" s="56">
        <f t="shared" si="27"/>
        <v>0</v>
      </c>
      <c r="AT32" s="60"/>
      <c r="AU32" s="56">
        <f t="shared" si="28"/>
        <v>0</v>
      </c>
      <c r="AV32" s="56">
        <f t="shared" si="29"/>
        <v>0</v>
      </c>
      <c r="AW32" s="60"/>
      <c r="AX32" s="56">
        <f t="shared" si="30"/>
        <v>0</v>
      </c>
      <c r="AY32" s="56">
        <f t="shared" si="31"/>
        <v>0</v>
      </c>
      <c r="AZ32" s="60"/>
      <c r="BA32" s="56">
        <f t="shared" si="32"/>
        <v>0</v>
      </c>
      <c r="BB32" s="56">
        <f t="shared" si="33"/>
        <v>0</v>
      </c>
      <c r="BC32" s="60"/>
      <c r="BD32" s="56">
        <f t="shared" si="34"/>
        <v>0</v>
      </c>
      <c r="BE32" s="56">
        <f t="shared" si="35"/>
        <v>0</v>
      </c>
      <c r="BF32" s="60">
        <v>0</v>
      </c>
      <c r="BG32" s="56">
        <f t="shared" si="36"/>
        <v>0</v>
      </c>
      <c r="BH32" s="56">
        <f t="shared" si="37"/>
        <v>0</v>
      </c>
      <c r="BI32" s="60"/>
      <c r="BJ32" s="56">
        <f t="shared" si="38"/>
        <v>0</v>
      </c>
      <c r="BK32" s="56">
        <f t="shared" si="39"/>
        <v>0</v>
      </c>
      <c r="BL32" s="60"/>
      <c r="BM32" s="56">
        <f t="shared" si="40"/>
        <v>0</v>
      </c>
      <c r="BN32" s="56">
        <f t="shared" si="41"/>
        <v>0</v>
      </c>
      <c r="BO32" s="60"/>
      <c r="BP32" s="56">
        <f t="shared" si="42"/>
        <v>0</v>
      </c>
      <c r="BQ32" s="56">
        <f t="shared" si="43"/>
        <v>0</v>
      </c>
      <c r="BR32" s="60"/>
      <c r="BS32" s="56">
        <f t="shared" si="44"/>
        <v>0</v>
      </c>
      <c r="BT32" s="56">
        <f t="shared" si="45"/>
        <v>0</v>
      </c>
      <c r="BU32" s="60"/>
      <c r="BV32" s="56">
        <f t="shared" si="46"/>
        <v>0</v>
      </c>
      <c r="BW32" s="56">
        <f t="shared" si="47"/>
        <v>0</v>
      </c>
      <c r="BX32" s="60"/>
      <c r="BY32" s="56">
        <f t="shared" si="48"/>
        <v>0</v>
      </c>
      <c r="BZ32" s="56">
        <f t="shared" si="49"/>
        <v>0</v>
      </c>
      <c r="CA32" s="58"/>
      <c r="CB32" s="10">
        <f t="shared" si="50"/>
        <v>0</v>
      </c>
      <c r="CC32" s="10">
        <f t="shared" si="51"/>
        <v>0</v>
      </c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3"/>
      <c r="CU32" s="3"/>
      <c r="CV32" s="3"/>
      <c r="CW32" s="3"/>
    </row>
    <row r="33" spans="1:101" s="2" customFormat="1" ht="14.25">
      <c r="A33" s="53">
        <f t="shared" si="52"/>
        <v>39</v>
      </c>
      <c r="B33" s="54" t="s">
        <v>1</v>
      </c>
      <c r="C33" s="55">
        <f t="shared" si="53"/>
        <v>39.9</v>
      </c>
      <c r="D33" s="60">
        <v>0</v>
      </c>
      <c r="E33" s="56">
        <f t="shared" si="0"/>
        <v>0</v>
      </c>
      <c r="F33" s="56">
        <f t="shared" si="1"/>
        <v>0</v>
      </c>
      <c r="G33" s="60">
        <v>0</v>
      </c>
      <c r="H33" s="56">
        <f t="shared" si="2"/>
        <v>0</v>
      </c>
      <c r="I33" s="56">
        <f t="shared" si="3"/>
        <v>0</v>
      </c>
      <c r="J33" s="60">
        <v>0</v>
      </c>
      <c r="K33" s="56">
        <f t="shared" si="4"/>
        <v>0</v>
      </c>
      <c r="L33" s="56">
        <f t="shared" si="5"/>
        <v>0</v>
      </c>
      <c r="M33" s="60">
        <v>0</v>
      </c>
      <c r="N33" s="56">
        <f t="shared" si="6"/>
        <v>0</v>
      </c>
      <c r="O33" s="56">
        <f t="shared" si="7"/>
        <v>0</v>
      </c>
      <c r="P33" s="60">
        <v>0</v>
      </c>
      <c r="Q33" s="56">
        <f t="shared" si="8"/>
        <v>0</v>
      </c>
      <c r="R33" s="56">
        <f t="shared" si="9"/>
        <v>0</v>
      </c>
      <c r="S33" s="58">
        <v>0</v>
      </c>
      <c r="T33" s="56">
        <f t="shared" si="10"/>
        <v>0</v>
      </c>
      <c r="U33" s="56">
        <f t="shared" si="11"/>
        <v>0</v>
      </c>
      <c r="V33" s="60">
        <v>0</v>
      </c>
      <c r="W33" s="56">
        <f t="shared" si="12"/>
        <v>0</v>
      </c>
      <c r="X33" s="56">
        <f t="shared" si="13"/>
        <v>0</v>
      </c>
      <c r="Y33" s="58">
        <v>0</v>
      </c>
      <c r="Z33" s="56">
        <f t="shared" si="14"/>
        <v>0</v>
      </c>
      <c r="AA33" s="56">
        <f t="shared" si="15"/>
        <v>0</v>
      </c>
      <c r="AB33" s="58">
        <v>0</v>
      </c>
      <c r="AC33" s="56">
        <f t="shared" si="16"/>
        <v>0</v>
      </c>
      <c r="AD33" s="56">
        <f t="shared" si="17"/>
        <v>0</v>
      </c>
      <c r="AE33" s="58">
        <v>0</v>
      </c>
      <c r="AF33" s="56">
        <f t="shared" si="18"/>
        <v>0</v>
      </c>
      <c r="AG33" s="56">
        <f t="shared" si="19"/>
        <v>0</v>
      </c>
      <c r="AH33" s="60">
        <v>0</v>
      </c>
      <c r="AI33" s="56">
        <f t="shared" si="20"/>
        <v>0</v>
      </c>
      <c r="AJ33" s="56">
        <f t="shared" si="21"/>
        <v>0</v>
      </c>
      <c r="AK33" s="58">
        <v>0</v>
      </c>
      <c r="AL33" s="56">
        <f t="shared" si="22"/>
        <v>0</v>
      </c>
      <c r="AM33" s="56">
        <f t="shared" si="23"/>
        <v>0</v>
      </c>
      <c r="AN33" s="60">
        <v>0</v>
      </c>
      <c r="AO33" s="56">
        <f t="shared" si="24"/>
        <v>0</v>
      </c>
      <c r="AP33" s="56">
        <f t="shared" si="25"/>
        <v>0</v>
      </c>
      <c r="AQ33" s="60"/>
      <c r="AR33" s="56">
        <f t="shared" si="26"/>
        <v>0</v>
      </c>
      <c r="AS33" s="56">
        <f t="shared" si="27"/>
        <v>0</v>
      </c>
      <c r="AT33" s="60"/>
      <c r="AU33" s="56">
        <f t="shared" si="28"/>
        <v>0</v>
      </c>
      <c r="AV33" s="56">
        <f t="shared" si="29"/>
        <v>0</v>
      </c>
      <c r="AW33" s="60"/>
      <c r="AX33" s="56">
        <f t="shared" si="30"/>
        <v>0</v>
      </c>
      <c r="AY33" s="56">
        <f t="shared" si="31"/>
        <v>0</v>
      </c>
      <c r="AZ33" s="60"/>
      <c r="BA33" s="56">
        <f t="shared" si="32"/>
        <v>0</v>
      </c>
      <c r="BB33" s="56">
        <f t="shared" si="33"/>
        <v>0</v>
      </c>
      <c r="BC33" s="60"/>
      <c r="BD33" s="56">
        <f t="shared" si="34"/>
        <v>0</v>
      </c>
      <c r="BE33" s="56">
        <f t="shared" si="35"/>
        <v>0</v>
      </c>
      <c r="BF33" s="60">
        <v>0</v>
      </c>
      <c r="BG33" s="56">
        <f t="shared" si="36"/>
        <v>0</v>
      </c>
      <c r="BH33" s="56">
        <f t="shared" si="37"/>
        <v>0</v>
      </c>
      <c r="BI33" s="60"/>
      <c r="BJ33" s="56">
        <f t="shared" si="38"/>
        <v>0</v>
      </c>
      <c r="BK33" s="56">
        <f t="shared" si="39"/>
        <v>0</v>
      </c>
      <c r="BL33" s="60"/>
      <c r="BM33" s="56">
        <f t="shared" si="40"/>
        <v>0</v>
      </c>
      <c r="BN33" s="56">
        <f t="shared" si="41"/>
        <v>0</v>
      </c>
      <c r="BO33" s="60"/>
      <c r="BP33" s="56">
        <f t="shared" si="42"/>
        <v>0</v>
      </c>
      <c r="BQ33" s="56">
        <f t="shared" si="43"/>
        <v>0</v>
      </c>
      <c r="BR33" s="60"/>
      <c r="BS33" s="56">
        <f t="shared" si="44"/>
        <v>0</v>
      </c>
      <c r="BT33" s="56">
        <f t="shared" si="45"/>
        <v>0</v>
      </c>
      <c r="BU33" s="60"/>
      <c r="BV33" s="56">
        <f t="shared" si="46"/>
        <v>0</v>
      </c>
      <c r="BW33" s="56">
        <f t="shared" si="47"/>
        <v>0</v>
      </c>
      <c r="BX33" s="60"/>
      <c r="BY33" s="56">
        <f t="shared" si="48"/>
        <v>0</v>
      </c>
      <c r="BZ33" s="56">
        <f t="shared" si="49"/>
        <v>0</v>
      </c>
      <c r="CA33" s="58"/>
      <c r="CB33" s="10">
        <f t="shared" si="50"/>
        <v>0</v>
      </c>
      <c r="CC33" s="10">
        <f t="shared" si="51"/>
        <v>0</v>
      </c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3"/>
      <c r="CU33" s="3"/>
      <c r="CV33" s="3"/>
      <c r="CW33" s="3"/>
    </row>
    <row r="34" spans="1:101" s="2" customFormat="1" ht="14.25">
      <c r="A34" s="53">
        <f t="shared" si="52"/>
        <v>40</v>
      </c>
      <c r="B34" s="54" t="s">
        <v>1</v>
      </c>
      <c r="C34" s="55">
        <f t="shared" si="53"/>
        <v>40.9</v>
      </c>
      <c r="D34" s="60">
        <v>0</v>
      </c>
      <c r="E34" s="56">
        <f t="shared" si="0"/>
        <v>0</v>
      </c>
      <c r="F34" s="56">
        <f t="shared" si="1"/>
        <v>0</v>
      </c>
      <c r="G34" s="60">
        <v>0</v>
      </c>
      <c r="H34" s="56">
        <f t="shared" si="2"/>
        <v>0</v>
      </c>
      <c r="I34" s="56">
        <f t="shared" si="3"/>
        <v>0</v>
      </c>
      <c r="J34" s="60">
        <v>0</v>
      </c>
      <c r="K34" s="56">
        <f t="shared" si="4"/>
        <v>0</v>
      </c>
      <c r="L34" s="56">
        <f t="shared" si="5"/>
        <v>0</v>
      </c>
      <c r="M34" s="60">
        <v>0</v>
      </c>
      <c r="N34" s="56">
        <f t="shared" si="6"/>
        <v>0</v>
      </c>
      <c r="O34" s="56">
        <f t="shared" si="7"/>
        <v>0</v>
      </c>
      <c r="P34" s="60">
        <v>0</v>
      </c>
      <c r="Q34" s="56">
        <f t="shared" si="8"/>
        <v>0</v>
      </c>
      <c r="R34" s="56">
        <f t="shared" si="9"/>
        <v>0</v>
      </c>
      <c r="S34" s="60">
        <v>0</v>
      </c>
      <c r="T34" s="56">
        <f t="shared" si="10"/>
        <v>0</v>
      </c>
      <c r="U34" s="56">
        <f t="shared" si="11"/>
        <v>0</v>
      </c>
      <c r="V34" s="60">
        <v>0</v>
      </c>
      <c r="W34" s="56">
        <f t="shared" si="12"/>
        <v>0</v>
      </c>
      <c r="X34" s="56">
        <f t="shared" si="13"/>
        <v>0</v>
      </c>
      <c r="Y34" s="60">
        <v>0</v>
      </c>
      <c r="Z34" s="56">
        <f t="shared" si="14"/>
        <v>0</v>
      </c>
      <c r="AA34" s="56">
        <f t="shared" si="15"/>
        <v>0</v>
      </c>
      <c r="AB34" s="58">
        <v>0</v>
      </c>
      <c r="AC34" s="56">
        <f t="shared" si="16"/>
        <v>0</v>
      </c>
      <c r="AD34" s="56">
        <f t="shared" si="17"/>
        <v>0</v>
      </c>
      <c r="AE34" s="58">
        <v>0</v>
      </c>
      <c r="AF34" s="56">
        <f t="shared" si="18"/>
        <v>0</v>
      </c>
      <c r="AG34" s="56">
        <f t="shared" si="19"/>
        <v>0</v>
      </c>
      <c r="AH34" s="60">
        <v>0</v>
      </c>
      <c r="AI34" s="56">
        <f t="shared" si="20"/>
        <v>0</v>
      </c>
      <c r="AJ34" s="56">
        <f t="shared" si="21"/>
        <v>0</v>
      </c>
      <c r="AK34" s="58">
        <v>0</v>
      </c>
      <c r="AL34" s="56">
        <f t="shared" si="22"/>
        <v>0</v>
      </c>
      <c r="AM34" s="56">
        <f t="shared" si="23"/>
        <v>0</v>
      </c>
      <c r="AN34" s="60">
        <v>0</v>
      </c>
      <c r="AO34" s="56">
        <f t="shared" si="24"/>
        <v>0</v>
      </c>
      <c r="AP34" s="56">
        <f t="shared" si="25"/>
        <v>0</v>
      </c>
      <c r="AQ34" s="60"/>
      <c r="AR34" s="56">
        <f t="shared" si="26"/>
        <v>0</v>
      </c>
      <c r="AS34" s="56">
        <f t="shared" si="27"/>
        <v>0</v>
      </c>
      <c r="AT34" s="60"/>
      <c r="AU34" s="56">
        <f t="shared" si="28"/>
        <v>0</v>
      </c>
      <c r="AV34" s="56">
        <f t="shared" si="29"/>
        <v>0</v>
      </c>
      <c r="AW34" s="60"/>
      <c r="AX34" s="56">
        <f t="shared" si="30"/>
        <v>0</v>
      </c>
      <c r="AY34" s="56">
        <f t="shared" si="31"/>
        <v>0</v>
      </c>
      <c r="AZ34" s="60"/>
      <c r="BA34" s="56">
        <f t="shared" si="32"/>
        <v>0</v>
      </c>
      <c r="BB34" s="56">
        <f t="shared" si="33"/>
        <v>0</v>
      </c>
      <c r="BC34" s="60"/>
      <c r="BD34" s="56">
        <f t="shared" si="34"/>
        <v>0</v>
      </c>
      <c r="BE34" s="56">
        <f t="shared" si="35"/>
        <v>0</v>
      </c>
      <c r="BF34" s="60">
        <v>0</v>
      </c>
      <c r="BG34" s="56">
        <f t="shared" si="36"/>
        <v>0</v>
      </c>
      <c r="BH34" s="56">
        <f t="shared" si="37"/>
        <v>0</v>
      </c>
      <c r="BI34" s="60"/>
      <c r="BJ34" s="56">
        <f t="shared" si="38"/>
        <v>0</v>
      </c>
      <c r="BK34" s="56">
        <f t="shared" si="39"/>
        <v>0</v>
      </c>
      <c r="BL34" s="60"/>
      <c r="BM34" s="56">
        <f t="shared" si="40"/>
        <v>0</v>
      </c>
      <c r="BN34" s="56">
        <f t="shared" si="41"/>
        <v>0</v>
      </c>
      <c r="BO34" s="60"/>
      <c r="BP34" s="56">
        <f t="shared" si="42"/>
        <v>0</v>
      </c>
      <c r="BQ34" s="56">
        <f t="shared" si="43"/>
        <v>0</v>
      </c>
      <c r="BR34" s="60"/>
      <c r="BS34" s="56">
        <f t="shared" si="44"/>
        <v>0</v>
      </c>
      <c r="BT34" s="56">
        <f t="shared" si="45"/>
        <v>0</v>
      </c>
      <c r="BU34" s="60"/>
      <c r="BV34" s="56">
        <f t="shared" si="46"/>
        <v>0</v>
      </c>
      <c r="BW34" s="56">
        <f t="shared" si="47"/>
        <v>0</v>
      </c>
      <c r="BX34" s="60"/>
      <c r="BY34" s="56">
        <f t="shared" si="48"/>
        <v>0</v>
      </c>
      <c r="BZ34" s="56">
        <f t="shared" si="49"/>
        <v>0</v>
      </c>
      <c r="CA34" s="58"/>
      <c r="CB34" s="10">
        <f t="shared" si="50"/>
        <v>0</v>
      </c>
      <c r="CC34" s="10">
        <f t="shared" si="51"/>
        <v>0</v>
      </c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3"/>
      <c r="CU34" s="3"/>
      <c r="CV34" s="3"/>
      <c r="CW34" s="3"/>
    </row>
    <row r="35" spans="1:101" s="2" customFormat="1" ht="14.25">
      <c r="A35" s="53">
        <f t="shared" si="52"/>
        <v>41</v>
      </c>
      <c r="B35" s="54" t="s">
        <v>1</v>
      </c>
      <c r="C35" s="55">
        <f t="shared" si="53"/>
        <v>41.9</v>
      </c>
      <c r="D35" s="60">
        <v>0</v>
      </c>
      <c r="E35" s="56">
        <f t="shared" si="0"/>
        <v>0</v>
      </c>
      <c r="F35" s="56">
        <f t="shared" si="1"/>
        <v>0</v>
      </c>
      <c r="G35" s="60">
        <v>0</v>
      </c>
      <c r="H35" s="56">
        <f t="shared" si="2"/>
        <v>0</v>
      </c>
      <c r="I35" s="56">
        <f t="shared" si="3"/>
        <v>0</v>
      </c>
      <c r="J35" s="60">
        <v>0</v>
      </c>
      <c r="K35" s="56">
        <f t="shared" si="4"/>
        <v>0</v>
      </c>
      <c r="L35" s="56">
        <f t="shared" si="5"/>
        <v>0</v>
      </c>
      <c r="M35" s="60">
        <v>0</v>
      </c>
      <c r="N35" s="56">
        <f t="shared" si="6"/>
        <v>0</v>
      </c>
      <c r="O35" s="56">
        <f t="shared" si="7"/>
        <v>0</v>
      </c>
      <c r="P35" s="60">
        <v>0</v>
      </c>
      <c r="Q35" s="56">
        <f t="shared" si="8"/>
        <v>0</v>
      </c>
      <c r="R35" s="56">
        <f t="shared" si="9"/>
        <v>0</v>
      </c>
      <c r="S35" s="60">
        <v>0</v>
      </c>
      <c r="T35" s="56">
        <f t="shared" si="10"/>
        <v>0</v>
      </c>
      <c r="U35" s="56">
        <f t="shared" si="11"/>
        <v>0</v>
      </c>
      <c r="V35" s="60">
        <v>0</v>
      </c>
      <c r="W35" s="56">
        <f t="shared" si="12"/>
        <v>0</v>
      </c>
      <c r="X35" s="56">
        <f t="shared" si="13"/>
        <v>0</v>
      </c>
      <c r="Y35" s="60">
        <v>0</v>
      </c>
      <c r="Z35" s="56">
        <f t="shared" si="14"/>
        <v>0</v>
      </c>
      <c r="AA35" s="56">
        <f t="shared" si="15"/>
        <v>0</v>
      </c>
      <c r="AB35" s="60">
        <v>0</v>
      </c>
      <c r="AC35" s="56">
        <f t="shared" si="16"/>
        <v>0</v>
      </c>
      <c r="AD35" s="56">
        <f t="shared" si="17"/>
        <v>0</v>
      </c>
      <c r="AE35" s="60">
        <v>0</v>
      </c>
      <c r="AF35" s="56">
        <f t="shared" si="18"/>
        <v>0</v>
      </c>
      <c r="AG35" s="56">
        <f t="shared" si="19"/>
        <v>0</v>
      </c>
      <c r="AH35" s="60">
        <v>0</v>
      </c>
      <c r="AI35" s="56">
        <f t="shared" si="20"/>
        <v>0</v>
      </c>
      <c r="AJ35" s="56">
        <f t="shared" si="21"/>
        <v>0</v>
      </c>
      <c r="AK35" s="58">
        <v>0</v>
      </c>
      <c r="AL35" s="56">
        <f t="shared" si="22"/>
        <v>0</v>
      </c>
      <c r="AM35" s="56">
        <f t="shared" si="23"/>
        <v>0</v>
      </c>
      <c r="AN35" s="60">
        <v>0</v>
      </c>
      <c r="AO35" s="56">
        <f t="shared" si="24"/>
        <v>0</v>
      </c>
      <c r="AP35" s="56">
        <f t="shared" si="25"/>
        <v>0</v>
      </c>
      <c r="AQ35" s="60"/>
      <c r="AR35" s="56">
        <f t="shared" si="26"/>
        <v>0</v>
      </c>
      <c r="AS35" s="56">
        <f t="shared" si="27"/>
        <v>0</v>
      </c>
      <c r="AT35" s="60"/>
      <c r="AU35" s="56">
        <f t="shared" si="28"/>
        <v>0</v>
      </c>
      <c r="AV35" s="56">
        <f t="shared" si="29"/>
        <v>0</v>
      </c>
      <c r="AW35" s="60"/>
      <c r="AX35" s="56">
        <f t="shared" si="30"/>
        <v>0</v>
      </c>
      <c r="AY35" s="56">
        <f t="shared" si="31"/>
        <v>0</v>
      </c>
      <c r="AZ35" s="60"/>
      <c r="BA35" s="56">
        <f t="shared" si="32"/>
        <v>0</v>
      </c>
      <c r="BB35" s="56">
        <f t="shared" si="33"/>
        <v>0</v>
      </c>
      <c r="BC35" s="60"/>
      <c r="BD35" s="56">
        <f t="shared" si="34"/>
        <v>0</v>
      </c>
      <c r="BE35" s="56">
        <f t="shared" si="35"/>
        <v>0</v>
      </c>
      <c r="BF35" s="60">
        <v>0</v>
      </c>
      <c r="BG35" s="56">
        <f t="shared" si="36"/>
        <v>0</v>
      </c>
      <c r="BH35" s="56">
        <f t="shared" si="37"/>
        <v>0</v>
      </c>
      <c r="BI35" s="60"/>
      <c r="BJ35" s="56">
        <f t="shared" si="38"/>
        <v>0</v>
      </c>
      <c r="BK35" s="56">
        <f t="shared" si="39"/>
        <v>0</v>
      </c>
      <c r="BL35" s="60"/>
      <c r="BM35" s="56">
        <f t="shared" si="40"/>
        <v>0</v>
      </c>
      <c r="BN35" s="56">
        <f t="shared" si="41"/>
        <v>0</v>
      </c>
      <c r="BO35" s="60"/>
      <c r="BP35" s="56">
        <f t="shared" si="42"/>
        <v>0</v>
      </c>
      <c r="BQ35" s="56">
        <f t="shared" si="43"/>
        <v>0</v>
      </c>
      <c r="BR35" s="60"/>
      <c r="BS35" s="56">
        <f t="shared" si="44"/>
        <v>0</v>
      </c>
      <c r="BT35" s="56">
        <f t="shared" si="45"/>
        <v>0</v>
      </c>
      <c r="BU35" s="60"/>
      <c r="BV35" s="56">
        <f t="shared" si="46"/>
        <v>0</v>
      </c>
      <c r="BW35" s="56">
        <f t="shared" si="47"/>
        <v>0</v>
      </c>
      <c r="BX35" s="60"/>
      <c r="BY35" s="56">
        <f t="shared" si="48"/>
        <v>0</v>
      </c>
      <c r="BZ35" s="56">
        <f t="shared" si="49"/>
        <v>0</v>
      </c>
      <c r="CA35" s="58"/>
      <c r="CB35" s="10">
        <f t="shared" si="50"/>
        <v>0</v>
      </c>
      <c r="CC35" s="10">
        <f t="shared" si="51"/>
        <v>0</v>
      </c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3"/>
      <c r="CU35" s="3"/>
      <c r="CV35" s="3"/>
      <c r="CW35" s="3"/>
    </row>
    <row r="36" spans="1:101" s="2" customFormat="1" ht="14.25">
      <c r="A36" s="53">
        <f t="shared" si="52"/>
        <v>42</v>
      </c>
      <c r="B36" s="54" t="s">
        <v>1</v>
      </c>
      <c r="C36" s="55">
        <f t="shared" si="53"/>
        <v>42.9</v>
      </c>
      <c r="D36" s="60">
        <v>0</v>
      </c>
      <c r="E36" s="56">
        <f t="shared" si="0"/>
        <v>0</v>
      </c>
      <c r="F36" s="56">
        <f t="shared" si="1"/>
        <v>0</v>
      </c>
      <c r="G36" s="60">
        <v>0</v>
      </c>
      <c r="H36" s="56">
        <f t="shared" si="2"/>
        <v>0</v>
      </c>
      <c r="I36" s="56">
        <f t="shared" si="3"/>
        <v>0</v>
      </c>
      <c r="J36" s="60">
        <v>0</v>
      </c>
      <c r="K36" s="56">
        <f t="shared" si="4"/>
        <v>0</v>
      </c>
      <c r="L36" s="56">
        <f t="shared" si="5"/>
        <v>0</v>
      </c>
      <c r="M36" s="60">
        <v>0</v>
      </c>
      <c r="N36" s="56">
        <f t="shared" si="6"/>
        <v>0</v>
      </c>
      <c r="O36" s="56">
        <f t="shared" si="7"/>
        <v>0</v>
      </c>
      <c r="P36" s="60">
        <v>0</v>
      </c>
      <c r="Q36" s="56">
        <f t="shared" si="8"/>
        <v>0</v>
      </c>
      <c r="R36" s="56">
        <f t="shared" si="9"/>
        <v>0</v>
      </c>
      <c r="S36" s="60">
        <v>0</v>
      </c>
      <c r="T36" s="56">
        <f t="shared" si="10"/>
        <v>0</v>
      </c>
      <c r="U36" s="56">
        <f t="shared" si="11"/>
        <v>0</v>
      </c>
      <c r="V36" s="60">
        <v>0</v>
      </c>
      <c r="W36" s="56">
        <f t="shared" si="12"/>
        <v>0</v>
      </c>
      <c r="X36" s="56">
        <f t="shared" si="13"/>
        <v>0</v>
      </c>
      <c r="Y36" s="60">
        <v>0</v>
      </c>
      <c r="Z36" s="56">
        <f t="shared" si="14"/>
        <v>0</v>
      </c>
      <c r="AA36" s="56">
        <f t="shared" si="15"/>
        <v>0</v>
      </c>
      <c r="AB36" s="60">
        <v>0</v>
      </c>
      <c r="AC36" s="56">
        <f t="shared" si="16"/>
        <v>0</v>
      </c>
      <c r="AD36" s="56">
        <f t="shared" si="17"/>
        <v>0</v>
      </c>
      <c r="AE36" s="60">
        <v>0</v>
      </c>
      <c r="AF36" s="56">
        <f t="shared" si="18"/>
        <v>0</v>
      </c>
      <c r="AG36" s="56">
        <f t="shared" si="19"/>
        <v>0</v>
      </c>
      <c r="AH36" s="60">
        <v>0</v>
      </c>
      <c r="AI36" s="56">
        <f t="shared" si="20"/>
        <v>0</v>
      </c>
      <c r="AJ36" s="56">
        <f t="shared" si="21"/>
        <v>0</v>
      </c>
      <c r="AK36" s="58">
        <v>0</v>
      </c>
      <c r="AL36" s="56">
        <f t="shared" si="22"/>
        <v>0</v>
      </c>
      <c r="AM36" s="56">
        <f t="shared" si="23"/>
        <v>0</v>
      </c>
      <c r="AN36" s="60">
        <v>0</v>
      </c>
      <c r="AO36" s="56">
        <f t="shared" si="24"/>
        <v>0</v>
      </c>
      <c r="AP36" s="56">
        <f t="shared" si="25"/>
        <v>0</v>
      </c>
      <c r="AQ36" s="60"/>
      <c r="AR36" s="56">
        <f t="shared" si="26"/>
        <v>0</v>
      </c>
      <c r="AS36" s="56">
        <f t="shared" si="27"/>
        <v>0</v>
      </c>
      <c r="AT36" s="60"/>
      <c r="AU36" s="56">
        <f t="shared" si="28"/>
        <v>0</v>
      </c>
      <c r="AV36" s="56">
        <f t="shared" si="29"/>
        <v>0</v>
      </c>
      <c r="AW36" s="60"/>
      <c r="AX36" s="56">
        <f t="shared" si="30"/>
        <v>0</v>
      </c>
      <c r="AY36" s="56">
        <f t="shared" si="31"/>
        <v>0</v>
      </c>
      <c r="AZ36" s="60"/>
      <c r="BA36" s="56">
        <f t="shared" si="32"/>
        <v>0</v>
      </c>
      <c r="BB36" s="56">
        <f t="shared" si="33"/>
        <v>0</v>
      </c>
      <c r="BC36" s="60"/>
      <c r="BD36" s="56">
        <f t="shared" si="34"/>
        <v>0</v>
      </c>
      <c r="BE36" s="56">
        <f t="shared" si="35"/>
        <v>0</v>
      </c>
      <c r="BF36" s="60">
        <v>0</v>
      </c>
      <c r="BG36" s="56">
        <f t="shared" si="36"/>
        <v>0</v>
      </c>
      <c r="BH36" s="56">
        <f t="shared" si="37"/>
        <v>0</v>
      </c>
      <c r="BI36" s="60"/>
      <c r="BJ36" s="56">
        <f t="shared" si="38"/>
        <v>0</v>
      </c>
      <c r="BK36" s="56">
        <f t="shared" si="39"/>
        <v>0</v>
      </c>
      <c r="BL36" s="60"/>
      <c r="BM36" s="56">
        <f t="shared" si="40"/>
        <v>0</v>
      </c>
      <c r="BN36" s="56">
        <f t="shared" si="41"/>
        <v>0</v>
      </c>
      <c r="BO36" s="60"/>
      <c r="BP36" s="56">
        <f t="shared" si="42"/>
        <v>0</v>
      </c>
      <c r="BQ36" s="56">
        <f t="shared" si="43"/>
        <v>0</v>
      </c>
      <c r="BR36" s="60"/>
      <c r="BS36" s="56">
        <f t="shared" si="44"/>
        <v>0</v>
      </c>
      <c r="BT36" s="56">
        <f t="shared" si="45"/>
        <v>0</v>
      </c>
      <c r="BU36" s="60"/>
      <c r="BV36" s="56">
        <f t="shared" si="46"/>
        <v>0</v>
      </c>
      <c r="BW36" s="56">
        <f t="shared" si="47"/>
        <v>0</v>
      </c>
      <c r="BX36" s="60"/>
      <c r="BY36" s="56">
        <f t="shared" si="48"/>
        <v>0</v>
      </c>
      <c r="BZ36" s="56">
        <f t="shared" si="49"/>
        <v>0</v>
      </c>
      <c r="CA36" s="58"/>
      <c r="CB36" s="10">
        <f t="shared" si="50"/>
        <v>0</v>
      </c>
      <c r="CC36" s="10">
        <f t="shared" si="51"/>
        <v>0</v>
      </c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3"/>
      <c r="CU36" s="3"/>
      <c r="CV36" s="3"/>
      <c r="CW36" s="3"/>
    </row>
    <row r="37" spans="1:101" s="2" customFormat="1" ht="14.25">
      <c r="A37" s="53">
        <f t="shared" si="52"/>
        <v>43</v>
      </c>
      <c r="B37" s="54" t="s">
        <v>1</v>
      </c>
      <c r="C37" s="55">
        <f t="shared" si="53"/>
        <v>43.9</v>
      </c>
      <c r="D37" s="60">
        <v>0</v>
      </c>
      <c r="E37" s="56">
        <f t="shared" si="0"/>
        <v>0</v>
      </c>
      <c r="F37" s="56">
        <f t="shared" si="1"/>
        <v>0</v>
      </c>
      <c r="G37" s="60">
        <v>0</v>
      </c>
      <c r="H37" s="56">
        <f t="shared" si="2"/>
        <v>0</v>
      </c>
      <c r="I37" s="56">
        <f t="shared" si="3"/>
        <v>0</v>
      </c>
      <c r="J37" s="60">
        <v>0</v>
      </c>
      <c r="K37" s="56">
        <f t="shared" si="4"/>
        <v>0</v>
      </c>
      <c r="L37" s="56">
        <f t="shared" si="5"/>
        <v>0</v>
      </c>
      <c r="M37" s="60">
        <v>0</v>
      </c>
      <c r="N37" s="56">
        <f t="shared" si="6"/>
        <v>0</v>
      </c>
      <c r="O37" s="56">
        <f t="shared" si="7"/>
        <v>0</v>
      </c>
      <c r="P37" s="60">
        <v>0</v>
      </c>
      <c r="Q37" s="56">
        <f t="shared" si="8"/>
        <v>0</v>
      </c>
      <c r="R37" s="56">
        <f t="shared" si="9"/>
        <v>0</v>
      </c>
      <c r="S37" s="60">
        <v>0</v>
      </c>
      <c r="T37" s="56">
        <f t="shared" si="10"/>
        <v>0</v>
      </c>
      <c r="U37" s="56">
        <f t="shared" si="11"/>
        <v>0</v>
      </c>
      <c r="V37" s="60">
        <v>0</v>
      </c>
      <c r="W37" s="56">
        <f t="shared" si="12"/>
        <v>0</v>
      </c>
      <c r="X37" s="56">
        <f t="shared" si="13"/>
        <v>0</v>
      </c>
      <c r="Y37" s="60">
        <v>0</v>
      </c>
      <c r="Z37" s="56">
        <f t="shared" si="14"/>
        <v>0</v>
      </c>
      <c r="AA37" s="56">
        <f t="shared" si="15"/>
        <v>0</v>
      </c>
      <c r="AB37" s="60">
        <v>0</v>
      </c>
      <c r="AC37" s="56">
        <f t="shared" si="16"/>
        <v>0</v>
      </c>
      <c r="AD37" s="56">
        <f t="shared" si="17"/>
        <v>0</v>
      </c>
      <c r="AE37" s="60">
        <v>0</v>
      </c>
      <c r="AF37" s="56">
        <f t="shared" si="18"/>
        <v>0</v>
      </c>
      <c r="AG37" s="56">
        <f t="shared" si="19"/>
        <v>0</v>
      </c>
      <c r="AH37" s="60">
        <v>0</v>
      </c>
      <c r="AI37" s="56">
        <f t="shared" si="20"/>
        <v>0</v>
      </c>
      <c r="AJ37" s="56">
        <f t="shared" si="21"/>
        <v>0</v>
      </c>
      <c r="AK37" s="60">
        <v>0</v>
      </c>
      <c r="AL37" s="56">
        <f t="shared" si="22"/>
        <v>0</v>
      </c>
      <c r="AM37" s="56">
        <f t="shared" si="23"/>
        <v>0</v>
      </c>
      <c r="AN37" s="60">
        <v>0</v>
      </c>
      <c r="AO37" s="56">
        <f t="shared" si="24"/>
        <v>0</v>
      </c>
      <c r="AP37" s="56">
        <f t="shared" si="25"/>
        <v>0</v>
      </c>
      <c r="AQ37" s="60"/>
      <c r="AR37" s="56">
        <f t="shared" si="26"/>
        <v>0</v>
      </c>
      <c r="AS37" s="56">
        <f t="shared" si="27"/>
        <v>0</v>
      </c>
      <c r="AT37" s="60"/>
      <c r="AU37" s="56">
        <f t="shared" si="28"/>
        <v>0</v>
      </c>
      <c r="AV37" s="56">
        <f t="shared" si="29"/>
        <v>0</v>
      </c>
      <c r="AW37" s="60"/>
      <c r="AX37" s="56">
        <f t="shared" si="30"/>
        <v>0</v>
      </c>
      <c r="AY37" s="56">
        <f t="shared" si="31"/>
        <v>0</v>
      </c>
      <c r="AZ37" s="60"/>
      <c r="BA37" s="56">
        <f t="shared" si="32"/>
        <v>0</v>
      </c>
      <c r="BB37" s="56">
        <f t="shared" si="33"/>
        <v>0</v>
      </c>
      <c r="BC37" s="60"/>
      <c r="BD37" s="56">
        <f t="shared" si="34"/>
        <v>0</v>
      </c>
      <c r="BE37" s="56">
        <f t="shared" si="35"/>
        <v>0</v>
      </c>
      <c r="BF37" s="60">
        <v>0</v>
      </c>
      <c r="BG37" s="56">
        <f t="shared" si="36"/>
        <v>0</v>
      </c>
      <c r="BH37" s="56">
        <f t="shared" si="37"/>
        <v>0</v>
      </c>
      <c r="BI37" s="60"/>
      <c r="BJ37" s="56">
        <f t="shared" si="38"/>
        <v>0</v>
      </c>
      <c r="BK37" s="56">
        <f t="shared" si="39"/>
        <v>0</v>
      </c>
      <c r="BL37" s="60"/>
      <c r="BM37" s="56">
        <f t="shared" si="40"/>
        <v>0</v>
      </c>
      <c r="BN37" s="56">
        <f t="shared" si="41"/>
        <v>0</v>
      </c>
      <c r="BO37" s="60"/>
      <c r="BP37" s="56">
        <f t="shared" si="42"/>
        <v>0</v>
      </c>
      <c r="BQ37" s="56">
        <f t="shared" si="43"/>
        <v>0</v>
      </c>
      <c r="BR37" s="60"/>
      <c r="BS37" s="56">
        <f t="shared" si="44"/>
        <v>0</v>
      </c>
      <c r="BT37" s="56">
        <f t="shared" si="45"/>
        <v>0</v>
      </c>
      <c r="BU37" s="60"/>
      <c r="BV37" s="56">
        <f t="shared" si="46"/>
        <v>0</v>
      </c>
      <c r="BW37" s="56">
        <f t="shared" si="47"/>
        <v>0</v>
      </c>
      <c r="BX37" s="60"/>
      <c r="BY37" s="56">
        <f t="shared" si="48"/>
        <v>0</v>
      </c>
      <c r="BZ37" s="56">
        <f t="shared" si="49"/>
        <v>0</v>
      </c>
      <c r="CA37" s="58"/>
      <c r="CB37" s="10">
        <f t="shared" si="50"/>
        <v>0</v>
      </c>
      <c r="CC37" s="10">
        <f t="shared" si="51"/>
        <v>0</v>
      </c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3"/>
      <c r="CU37" s="3"/>
      <c r="CV37" s="3"/>
      <c r="CW37" s="3"/>
    </row>
    <row r="38" spans="1:101" s="2" customFormat="1" ht="14.25">
      <c r="A38" s="53">
        <f t="shared" si="52"/>
        <v>44</v>
      </c>
      <c r="B38" s="54" t="s">
        <v>1</v>
      </c>
      <c r="C38" s="55">
        <f t="shared" si="53"/>
        <v>44.9</v>
      </c>
      <c r="D38" s="60">
        <v>0</v>
      </c>
      <c r="E38" s="56">
        <f t="shared" si="0"/>
        <v>0</v>
      </c>
      <c r="F38" s="56">
        <f t="shared" si="1"/>
        <v>0</v>
      </c>
      <c r="G38" s="60">
        <v>0</v>
      </c>
      <c r="H38" s="56">
        <f t="shared" si="2"/>
        <v>0</v>
      </c>
      <c r="I38" s="56">
        <f t="shared" si="3"/>
        <v>0</v>
      </c>
      <c r="J38" s="60">
        <v>0</v>
      </c>
      <c r="K38" s="56">
        <f t="shared" si="4"/>
        <v>0</v>
      </c>
      <c r="L38" s="56">
        <f t="shared" si="5"/>
        <v>0</v>
      </c>
      <c r="M38" s="60">
        <v>0</v>
      </c>
      <c r="N38" s="56">
        <f t="shared" si="6"/>
        <v>0</v>
      </c>
      <c r="O38" s="56">
        <f t="shared" si="7"/>
        <v>0</v>
      </c>
      <c r="P38" s="60">
        <v>0</v>
      </c>
      <c r="Q38" s="56">
        <f t="shared" si="8"/>
        <v>0</v>
      </c>
      <c r="R38" s="56">
        <f t="shared" si="9"/>
        <v>0</v>
      </c>
      <c r="S38" s="60">
        <v>0</v>
      </c>
      <c r="T38" s="56">
        <f t="shared" si="10"/>
        <v>0</v>
      </c>
      <c r="U38" s="56">
        <f t="shared" si="11"/>
        <v>0</v>
      </c>
      <c r="V38" s="60">
        <v>0</v>
      </c>
      <c r="W38" s="56">
        <f t="shared" si="12"/>
        <v>0</v>
      </c>
      <c r="X38" s="56">
        <f t="shared" si="13"/>
        <v>0</v>
      </c>
      <c r="Y38" s="60">
        <v>0</v>
      </c>
      <c r="Z38" s="56">
        <f t="shared" si="14"/>
        <v>0</v>
      </c>
      <c r="AA38" s="56">
        <f t="shared" si="15"/>
        <v>0</v>
      </c>
      <c r="AB38" s="60">
        <v>0</v>
      </c>
      <c r="AC38" s="56">
        <f t="shared" si="16"/>
        <v>0</v>
      </c>
      <c r="AD38" s="56">
        <f t="shared" si="17"/>
        <v>0</v>
      </c>
      <c r="AE38" s="60">
        <v>0</v>
      </c>
      <c r="AF38" s="56">
        <f t="shared" si="18"/>
        <v>0</v>
      </c>
      <c r="AG38" s="56">
        <f t="shared" si="19"/>
        <v>0</v>
      </c>
      <c r="AH38" s="60">
        <v>0</v>
      </c>
      <c r="AI38" s="56">
        <f t="shared" si="20"/>
        <v>0</v>
      </c>
      <c r="AJ38" s="56">
        <f t="shared" si="21"/>
        <v>0</v>
      </c>
      <c r="AK38" s="60">
        <v>0</v>
      </c>
      <c r="AL38" s="56">
        <f t="shared" si="22"/>
        <v>0</v>
      </c>
      <c r="AM38" s="56">
        <f t="shared" si="23"/>
        <v>0</v>
      </c>
      <c r="AN38" s="60">
        <v>0</v>
      </c>
      <c r="AO38" s="56">
        <f t="shared" si="24"/>
        <v>0</v>
      </c>
      <c r="AP38" s="56">
        <f t="shared" si="25"/>
        <v>0</v>
      </c>
      <c r="AQ38" s="60"/>
      <c r="AR38" s="56">
        <f t="shared" si="26"/>
        <v>0</v>
      </c>
      <c r="AS38" s="56">
        <f t="shared" si="27"/>
        <v>0</v>
      </c>
      <c r="AT38" s="60"/>
      <c r="AU38" s="56">
        <f t="shared" si="28"/>
        <v>0</v>
      </c>
      <c r="AV38" s="56">
        <f t="shared" si="29"/>
        <v>0</v>
      </c>
      <c r="AW38" s="60"/>
      <c r="AX38" s="56">
        <f t="shared" si="30"/>
        <v>0</v>
      </c>
      <c r="AY38" s="56">
        <f t="shared" si="31"/>
        <v>0</v>
      </c>
      <c r="AZ38" s="60"/>
      <c r="BA38" s="56">
        <f t="shared" si="32"/>
        <v>0</v>
      </c>
      <c r="BB38" s="56">
        <f t="shared" si="33"/>
        <v>0</v>
      </c>
      <c r="BC38" s="60"/>
      <c r="BD38" s="56">
        <f t="shared" si="34"/>
        <v>0</v>
      </c>
      <c r="BE38" s="56">
        <f t="shared" si="35"/>
        <v>0</v>
      </c>
      <c r="BF38" s="60">
        <v>0</v>
      </c>
      <c r="BG38" s="56">
        <f t="shared" si="36"/>
        <v>0</v>
      </c>
      <c r="BH38" s="56">
        <f t="shared" si="37"/>
        <v>0</v>
      </c>
      <c r="BI38" s="60"/>
      <c r="BJ38" s="56">
        <f t="shared" si="38"/>
        <v>0</v>
      </c>
      <c r="BK38" s="56">
        <f t="shared" si="39"/>
        <v>0</v>
      </c>
      <c r="BL38" s="60"/>
      <c r="BM38" s="56">
        <f t="shared" si="40"/>
        <v>0</v>
      </c>
      <c r="BN38" s="56">
        <f t="shared" si="41"/>
        <v>0</v>
      </c>
      <c r="BO38" s="60"/>
      <c r="BP38" s="56">
        <f t="shared" si="42"/>
        <v>0</v>
      </c>
      <c r="BQ38" s="56">
        <f t="shared" si="43"/>
        <v>0</v>
      </c>
      <c r="BR38" s="60"/>
      <c r="BS38" s="56">
        <f t="shared" si="44"/>
        <v>0</v>
      </c>
      <c r="BT38" s="56">
        <f t="shared" si="45"/>
        <v>0</v>
      </c>
      <c r="BU38" s="60"/>
      <c r="BV38" s="56">
        <f t="shared" si="46"/>
        <v>0</v>
      </c>
      <c r="BW38" s="56">
        <f t="shared" si="47"/>
        <v>0</v>
      </c>
      <c r="BX38" s="60"/>
      <c r="BY38" s="56">
        <f t="shared" si="48"/>
        <v>0</v>
      </c>
      <c r="BZ38" s="56">
        <f t="shared" si="49"/>
        <v>0</v>
      </c>
      <c r="CA38" s="58"/>
      <c r="CB38" s="10">
        <f t="shared" si="50"/>
        <v>0</v>
      </c>
      <c r="CC38" s="10">
        <f t="shared" si="51"/>
        <v>0</v>
      </c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3"/>
      <c r="CU38" s="3"/>
      <c r="CV38" s="3"/>
      <c r="CW38" s="3"/>
    </row>
    <row r="39" spans="1:101" s="2" customFormat="1" ht="14.25">
      <c r="A39" s="53">
        <f t="shared" si="52"/>
        <v>45</v>
      </c>
      <c r="B39" s="54" t="s">
        <v>1</v>
      </c>
      <c r="C39" s="55">
        <f t="shared" si="53"/>
        <v>45.9</v>
      </c>
      <c r="D39" s="60">
        <v>0</v>
      </c>
      <c r="E39" s="56">
        <f t="shared" si="0"/>
        <v>0</v>
      </c>
      <c r="F39" s="56">
        <f t="shared" si="1"/>
        <v>0</v>
      </c>
      <c r="G39" s="60">
        <v>0</v>
      </c>
      <c r="H39" s="56">
        <f t="shared" si="2"/>
        <v>0</v>
      </c>
      <c r="I39" s="56">
        <f t="shared" si="3"/>
        <v>0</v>
      </c>
      <c r="J39" s="60">
        <v>0</v>
      </c>
      <c r="K39" s="56">
        <f t="shared" si="4"/>
        <v>0</v>
      </c>
      <c r="L39" s="56">
        <f t="shared" si="5"/>
        <v>0</v>
      </c>
      <c r="M39" s="60">
        <v>0</v>
      </c>
      <c r="N39" s="56">
        <f t="shared" si="6"/>
        <v>0</v>
      </c>
      <c r="O39" s="56">
        <f t="shared" si="7"/>
        <v>0</v>
      </c>
      <c r="P39" s="60">
        <v>0</v>
      </c>
      <c r="Q39" s="56">
        <f t="shared" si="8"/>
        <v>0</v>
      </c>
      <c r="R39" s="56">
        <f t="shared" si="9"/>
        <v>0</v>
      </c>
      <c r="S39" s="60">
        <v>0</v>
      </c>
      <c r="T39" s="56">
        <f t="shared" si="10"/>
        <v>0</v>
      </c>
      <c r="U39" s="56">
        <f t="shared" si="11"/>
        <v>0</v>
      </c>
      <c r="V39" s="60">
        <v>0</v>
      </c>
      <c r="W39" s="56">
        <f t="shared" si="12"/>
        <v>0</v>
      </c>
      <c r="X39" s="56">
        <f t="shared" si="13"/>
        <v>0</v>
      </c>
      <c r="Y39" s="60">
        <v>0</v>
      </c>
      <c r="Z39" s="56">
        <f t="shared" si="14"/>
        <v>0</v>
      </c>
      <c r="AA39" s="56">
        <f t="shared" si="15"/>
        <v>0</v>
      </c>
      <c r="AB39" s="60">
        <v>0</v>
      </c>
      <c r="AC39" s="56">
        <f t="shared" si="16"/>
        <v>0</v>
      </c>
      <c r="AD39" s="56">
        <f t="shared" si="17"/>
        <v>0</v>
      </c>
      <c r="AE39" s="60">
        <v>0</v>
      </c>
      <c r="AF39" s="56">
        <f t="shared" si="18"/>
        <v>0</v>
      </c>
      <c r="AG39" s="56">
        <f t="shared" si="19"/>
        <v>0</v>
      </c>
      <c r="AH39" s="60">
        <v>0</v>
      </c>
      <c r="AI39" s="56">
        <f t="shared" si="20"/>
        <v>0</v>
      </c>
      <c r="AJ39" s="56">
        <f t="shared" si="21"/>
        <v>0</v>
      </c>
      <c r="AK39" s="60">
        <v>0</v>
      </c>
      <c r="AL39" s="56">
        <f t="shared" si="22"/>
        <v>0</v>
      </c>
      <c r="AM39" s="56">
        <f t="shared" si="23"/>
        <v>0</v>
      </c>
      <c r="AN39" s="60">
        <v>0</v>
      </c>
      <c r="AO39" s="56">
        <f t="shared" si="24"/>
        <v>0</v>
      </c>
      <c r="AP39" s="56">
        <f t="shared" si="25"/>
        <v>0</v>
      </c>
      <c r="AQ39" s="60"/>
      <c r="AR39" s="56">
        <f t="shared" si="26"/>
        <v>0</v>
      </c>
      <c r="AS39" s="56">
        <f t="shared" si="27"/>
        <v>0</v>
      </c>
      <c r="AT39" s="60"/>
      <c r="AU39" s="56">
        <f t="shared" si="28"/>
        <v>0</v>
      </c>
      <c r="AV39" s="56">
        <f t="shared" si="29"/>
        <v>0</v>
      </c>
      <c r="AW39" s="60"/>
      <c r="AX39" s="56">
        <f t="shared" si="30"/>
        <v>0</v>
      </c>
      <c r="AY39" s="56">
        <f t="shared" si="31"/>
        <v>0</v>
      </c>
      <c r="AZ39" s="60"/>
      <c r="BA39" s="56">
        <f t="shared" si="32"/>
        <v>0</v>
      </c>
      <c r="BB39" s="56">
        <f t="shared" si="33"/>
        <v>0</v>
      </c>
      <c r="BC39" s="60"/>
      <c r="BD39" s="56">
        <f t="shared" si="34"/>
        <v>0</v>
      </c>
      <c r="BE39" s="56">
        <f t="shared" si="35"/>
        <v>0</v>
      </c>
      <c r="BF39" s="60">
        <v>0</v>
      </c>
      <c r="BG39" s="56">
        <f t="shared" si="36"/>
        <v>0</v>
      </c>
      <c r="BH39" s="56">
        <f t="shared" si="37"/>
        <v>0</v>
      </c>
      <c r="BI39" s="60"/>
      <c r="BJ39" s="56">
        <f t="shared" si="38"/>
        <v>0</v>
      </c>
      <c r="BK39" s="56">
        <f t="shared" si="39"/>
        <v>0</v>
      </c>
      <c r="BL39" s="60"/>
      <c r="BM39" s="56">
        <f t="shared" si="40"/>
        <v>0</v>
      </c>
      <c r="BN39" s="56">
        <f t="shared" si="41"/>
        <v>0</v>
      </c>
      <c r="BO39" s="60"/>
      <c r="BP39" s="56">
        <f t="shared" si="42"/>
        <v>0</v>
      </c>
      <c r="BQ39" s="56">
        <f t="shared" si="43"/>
        <v>0</v>
      </c>
      <c r="BR39" s="60"/>
      <c r="BS39" s="56">
        <f t="shared" si="44"/>
        <v>0</v>
      </c>
      <c r="BT39" s="56">
        <f t="shared" si="45"/>
        <v>0</v>
      </c>
      <c r="BU39" s="60"/>
      <c r="BV39" s="56">
        <f t="shared" si="46"/>
        <v>0</v>
      </c>
      <c r="BW39" s="56">
        <f t="shared" si="47"/>
        <v>0</v>
      </c>
      <c r="BX39" s="60"/>
      <c r="BY39" s="56">
        <f t="shared" si="48"/>
        <v>0</v>
      </c>
      <c r="BZ39" s="56">
        <f t="shared" si="49"/>
        <v>0</v>
      </c>
      <c r="CA39" s="58"/>
      <c r="CB39" s="10">
        <f t="shared" si="50"/>
        <v>0</v>
      </c>
      <c r="CC39" s="10">
        <f t="shared" si="51"/>
        <v>0</v>
      </c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3"/>
      <c r="CU39" s="3"/>
      <c r="CV39" s="3"/>
      <c r="CW39" s="3"/>
    </row>
    <row r="40" spans="1:101" s="2" customFormat="1" ht="14.25">
      <c r="A40" s="53">
        <f t="shared" si="52"/>
        <v>46</v>
      </c>
      <c r="B40" s="54" t="s">
        <v>1</v>
      </c>
      <c r="C40" s="55">
        <f t="shared" si="53"/>
        <v>46.9</v>
      </c>
      <c r="D40" s="60">
        <v>0</v>
      </c>
      <c r="E40" s="56">
        <f t="shared" si="0"/>
        <v>0</v>
      </c>
      <c r="F40" s="56">
        <f t="shared" si="1"/>
        <v>0</v>
      </c>
      <c r="G40" s="60">
        <v>0</v>
      </c>
      <c r="H40" s="56">
        <f t="shared" si="2"/>
        <v>0</v>
      </c>
      <c r="I40" s="56">
        <f t="shared" si="3"/>
        <v>0</v>
      </c>
      <c r="J40" s="60">
        <v>0</v>
      </c>
      <c r="K40" s="56">
        <f t="shared" si="4"/>
        <v>0</v>
      </c>
      <c r="L40" s="56">
        <f t="shared" si="5"/>
        <v>0</v>
      </c>
      <c r="M40" s="60">
        <v>0</v>
      </c>
      <c r="N40" s="56">
        <f t="shared" si="6"/>
        <v>0</v>
      </c>
      <c r="O40" s="56">
        <f t="shared" si="7"/>
        <v>0</v>
      </c>
      <c r="P40" s="60">
        <v>0</v>
      </c>
      <c r="Q40" s="56">
        <f t="shared" si="8"/>
        <v>0</v>
      </c>
      <c r="R40" s="56">
        <f t="shared" si="9"/>
        <v>0</v>
      </c>
      <c r="S40" s="60">
        <v>0</v>
      </c>
      <c r="T40" s="56">
        <f t="shared" si="10"/>
        <v>0</v>
      </c>
      <c r="U40" s="56">
        <f t="shared" si="11"/>
        <v>0</v>
      </c>
      <c r="V40" s="60">
        <v>0</v>
      </c>
      <c r="W40" s="56">
        <f t="shared" si="12"/>
        <v>0</v>
      </c>
      <c r="X40" s="56">
        <f t="shared" si="13"/>
        <v>0</v>
      </c>
      <c r="Y40" s="60">
        <v>0</v>
      </c>
      <c r="Z40" s="56">
        <f t="shared" si="14"/>
        <v>0</v>
      </c>
      <c r="AA40" s="56">
        <f t="shared" si="15"/>
        <v>0</v>
      </c>
      <c r="AB40" s="60">
        <v>0</v>
      </c>
      <c r="AC40" s="56">
        <f t="shared" si="16"/>
        <v>0</v>
      </c>
      <c r="AD40" s="56">
        <f t="shared" si="17"/>
        <v>0</v>
      </c>
      <c r="AE40" s="60">
        <v>0</v>
      </c>
      <c r="AF40" s="56">
        <f t="shared" si="18"/>
        <v>0</v>
      </c>
      <c r="AG40" s="56">
        <f t="shared" si="19"/>
        <v>0</v>
      </c>
      <c r="AH40" s="60">
        <v>0</v>
      </c>
      <c r="AI40" s="56">
        <f t="shared" si="20"/>
        <v>0</v>
      </c>
      <c r="AJ40" s="56">
        <f t="shared" si="21"/>
        <v>0</v>
      </c>
      <c r="AK40" s="60">
        <v>0</v>
      </c>
      <c r="AL40" s="56">
        <f t="shared" si="22"/>
        <v>0</v>
      </c>
      <c r="AM40" s="56">
        <f t="shared" si="23"/>
        <v>0</v>
      </c>
      <c r="AN40" s="60">
        <v>0</v>
      </c>
      <c r="AO40" s="56">
        <f t="shared" si="24"/>
        <v>0</v>
      </c>
      <c r="AP40" s="56">
        <f t="shared" si="25"/>
        <v>0</v>
      </c>
      <c r="AQ40" s="60"/>
      <c r="AR40" s="56">
        <f t="shared" si="26"/>
        <v>0</v>
      </c>
      <c r="AS40" s="56">
        <f t="shared" si="27"/>
        <v>0</v>
      </c>
      <c r="AT40" s="60"/>
      <c r="AU40" s="56">
        <f t="shared" si="28"/>
        <v>0</v>
      </c>
      <c r="AV40" s="56">
        <f t="shared" si="29"/>
        <v>0</v>
      </c>
      <c r="AW40" s="60"/>
      <c r="AX40" s="56">
        <f t="shared" si="30"/>
        <v>0</v>
      </c>
      <c r="AY40" s="56">
        <f t="shared" si="31"/>
        <v>0</v>
      </c>
      <c r="AZ40" s="60"/>
      <c r="BA40" s="56">
        <f t="shared" si="32"/>
        <v>0</v>
      </c>
      <c r="BB40" s="56">
        <f t="shared" si="33"/>
        <v>0</v>
      </c>
      <c r="BC40" s="60"/>
      <c r="BD40" s="56">
        <f t="shared" si="34"/>
        <v>0</v>
      </c>
      <c r="BE40" s="56">
        <f t="shared" si="35"/>
        <v>0</v>
      </c>
      <c r="BF40" s="60">
        <v>0</v>
      </c>
      <c r="BG40" s="56">
        <f t="shared" si="36"/>
        <v>0</v>
      </c>
      <c r="BH40" s="56">
        <f t="shared" si="37"/>
        <v>0</v>
      </c>
      <c r="BI40" s="60"/>
      <c r="BJ40" s="56">
        <f t="shared" si="38"/>
        <v>0</v>
      </c>
      <c r="BK40" s="56">
        <f t="shared" si="39"/>
        <v>0</v>
      </c>
      <c r="BL40" s="60"/>
      <c r="BM40" s="56">
        <f t="shared" si="40"/>
        <v>0</v>
      </c>
      <c r="BN40" s="56">
        <f t="shared" si="41"/>
        <v>0</v>
      </c>
      <c r="BO40" s="60"/>
      <c r="BP40" s="56">
        <f t="shared" si="42"/>
        <v>0</v>
      </c>
      <c r="BQ40" s="56">
        <f t="shared" si="43"/>
        <v>0</v>
      </c>
      <c r="BR40" s="60"/>
      <c r="BS40" s="56">
        <f t="shared" si="44"/>
        <v>0</v>
      </c>
      <c r="BT40" s="56">
        <f t="shared" si="45"/>
        <v>0</v>
      </c>
      <c r="BU40" s="60"/>
      <c r="BV40" s="56">
        <f t="shared" si="46"/>
        <v>0</v>
      </c>
      <c r="BW40" s="56">
        <f t="shared" si="47"/>
        <v>0</v>
      </c>
      <c r="BX40" s="60"/>
      <c r="BY40" s="56">
        <f t="shared" si="48"/>
        <v>0</v>
      </c>
      <c r="BZ40" s="56">
        <f t="shared" si="49"/>
        <v>0</v>
      </c>
      <c r="CA40" s="58"/>
      <c r="CB40" s="10">
        <f t="shared" si="50"/>
        <v>0</v>
      </c>
      <c r="CC40" s="10">
        <f t="shared" si="51"/>
        <v>0</v>
      </c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3"/>
      <c r="CU40" s="3"/>
      <c r="CV40" s="3"/>
      <c r="CW40" s="3"/>
    </row>
    <row r="41" spans="1:101" s="2" customFormat="1" ht="14.25">
      <c r="A41" s="53">
        <f t="shared" si="52"/>
        <v>47</v>
      </c>
      <c r="B41" s="54" t="s">
        <v>1</v>
      </c>
      <c r="C41" s="55">
        <f t="shared" si="53"/>
        <v>47.9</v>
      </c>
      <c r="D41" s="60">
        <v>0</v>
      </c>
      <c r="E41" s="56">
        <f t="shared" si="0"/>
        <v>0</v>
      </c>
      <c r="F41" s="56">
        <f t="shared" si="1"/>
        <v>0</v>
      </c>
      <c r="G41" s="60">
        <v>0</v>
      </c>
      <c r="H41" s="56">
        <f t="shared" si="2"/>
        <v>0</v>
      </c>
      <c r="I41" s="56">
        <f t="shared" si="3"/>
        <v>0</v>
      </c>
      <c r="J41" s="60">
        <v>0</v>
      </c>
      <c r="K41" s="56">
        <f t="shared" si="4"/>
        <v>0</v>
      </c>
      <c r="L41" s="56">
        <f t="shared" si="5"/>
        <v>0</v>
      </c>
      <c r="M41" s="60">
        <v>0</v>
      </c>
      <c r="N41" s="56">
        <f t="shared" si="6"/>
        <v>0</v>
      </c>
      <c r="O41" s="56">
        <f t="shared" si="7"/>
        <v>0</v>
      </c>
      <c r="P41" s="60">
        <v>0</v>
      </c>
      <c r="Q41" s="56">
        <f t="shared" si="8"/>
        <v>0</v>
      </c>
      <c r="R41" s="56">
        <f t="shared" si="9"/>
        <v>0</v>
      </c>
      <c r="S41" s="60">
        <v>0</v>
      </c>
      <c r="T41" s="56">
        <f t="shared" si="10"/>
        <v>0</v>
      </c>
      <c r="U41" s="56">
        <f t="shared" si="11"/>
        <v>0</v>
      </c>
      <c r="V41" s="60">
        <v>0</v>
      </c>
      <c r="W41" s="56">
        <f t="shared" si="12"/>
        <v>0</v>
      </c>
      <c r="X41" s="56">
        <f t="shared" si="13"/>
        <v>0</v>
      </c>
      <c r="Y41" s="60">
        <v>0</v>
      </c>
      <c r="Z41" s="56">
        <f t="shared" si="14"/>
        <v>0</v>
      </c>
      <c r="AA41" s="56">
        <f t="shared" si="15"/>
        <v>0</v>
      </c>
      <c r="AB41" s="60">
        <v>0</v>
      </c>
      <c r="AC41" s="56">
        <f t="shared" si="16"/>
        <v>0</v>
      </c>
      <c r="AD41" s="56">
        <f t="shared" si="17"/>
        <v>0</v>
      </c>
      <c r="AE41" s="60">
        <v>0</v>
      </c>
      <c r="AF41" s="56">
        <f t="shared" si="18"/>
        <v>0</v>
      </c>
      <c r="AG41" s="56">
        <f t="shared" si="19"/>
        <v>0</v>
      </c>
      <c r="AH41" s="60">
        <v>0</v>
      </c>
      <c r="AI41" s="56">
        <f t="shared" si="20"/>
        <v>0</v>
      </c>
      <c r="AJ41" s="56">
        <f t="shared" si="21"/>
        <v>0</v>
      </c>
      <c r="AK41" s="60">
        <v>0</v>
      </c>
      <c r="AL41" s="56">
        <f t="shared" si="22"/>
        <v>0</v>
      </c>
      <c r="AM41" s="56">
        <f t="shared" si="23"/>
        <v>0</v>
      </c>
      <c r="AN41" s="60">
        <v>0</v>
      </c>
      <c r="AO41" s="56">
        <f t="shared" si="24"/>
        <v>0</v>
      </c>
      <c r="AP41" s="56">
        <f t="shared" si="25"/>
        <v>0</v>
      </c>
      <c r="AQ41" s="60"/>
      <c r="AR41" s="56">
        <f t="shared" si="26"/>
        <v>0</v>
      </c>
      <c r="AS41" s="56">
        <f t="shared" si="27"/>
        <v>0</v>
      </c>
      <c r="AT41" s="60"/>
      <c r="AU41" s="56">
        <f t="shared" si="28"/>
        <v>0</v>
      </c>
      <c r="AV41" s="56">
        <f t="shared" si="29"/>
        <v>0</v>
      </c>
      <c r="AW41" s="60"/>
      <c r="AX41" s="56">
        <f t="shared" si="30"/>
        <v>0</v>
      </c>
      <c r="AY41" s="56">
        <f t="shared" si="31"/>
        <v>0</v>
      </c>
      <c r="AZ41" s="60"/>
      <c r="BA41" s="56">
        <f t="shared" si="32"/>
        <v>0</v>
      </c>
      <c r="BB41" s="56">
        <f t="shared" si="33"/>
        <v>0</v>
      </c>
      <c r="BC41" s="60"/>
      <c r="BD41" s="56">
        <f t="shared" si="34"/>
        <v>0</v>
      </c>
      <c r="BE41" s="56">
        <f t="shared" si="35"/>
        <v>0</v>
      </c>
      <c r="BF41" s="60">
        <v>0</v>
      </c>
      <c r="BG41" s="56">
        <f t="shared" si="36"/>
        <v>0</v>
      </c>
      <c r="BH41" s="56">
        <f t="shared" si="37"/>
        <v>0</v>
      </c>
      <c r="BI41" s="60"/>
      <c r="BJ41" s="56">
        <f t="shared" si="38"/>
        <v>0</v>
      </c>
      <c r="BK41" s="56">
        <f t="shared" si="39"/>
        <v>0</v>
      </c>
      <c r="BL41" s="60"/>
      <c r="BM41" s="56">
        <f t="shared" si="40"/>
        <v>0</v>
      </c>
      <c r="BN41" s="56">
        <f t="shared" si="41"/>
        <v>0</v>
      </c>
      <c r="BO41" s="60"/>
      <c r="BP41" s="56">
        <f t="shared" si="42"/>
        <v>0</v>
      </c>
      <c r="BQ41" s="56">
        <f t="shared" si="43"/>
        <v>0</v>
      </c>
      <c r="BR41" s="60"/>
      <c r="BS41" s="56">
        <f t="shared" si="44"/>
        <v>0</v>
      </c>
      <c r="BT41" s="56">
        <f t="shared" si="45"/>
        <v>0</v>
      </c>
      <c r="BU41" s="60"/>
      <c r="BV41" s="56">
        <f t="shared" si="46"/>
        <v>0</v>
      </c>
      <c r="BW41" s="56">
        <f t="shared" si="47"/>
        <v>0</v>
      </c>
      <c r="BX41" s="60"/>
      <c r="BY41" s="56">
        <f t="shared" si="48"/>
        <v>0</v>
      </c>
      <c r="BZ41" s="56">
        <f t="shared" si="49"/>
        <v>0</v>
      </c>
      <c r="CA41" s="58"/>
      <c r="CB41" s="10">
        <f t="shared" si="50"/>
        <v>0</v>
      </c>
      <c r="CC41" s="10">
        <f t="shared" si="51"/>
        <v>0</v>
      </c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3"/>
      <c r="CU41" s="3"/>
      <c r="CV41" s="3"/>
      <c r="CW41" s="3"/>
    </row>
    <row r="42" spans="1:101" s="2" customFormat="1" ht="14.25">
      <c r="A42" s="64">
        <f t="shared" si="52"/>
        <v>48</v>
      </c>
      <c r="B42" s="43" t="s">
        <v>1</v>
      </c>
      <c r="C42" s="65">
        <f t="shared" si="53"/>
        <v>48.9</v>
      </c>
      <c r="D42" s="48">
        <v>0</v>
      </c>
      <c r="E42" s="165">
        <f t="shared" si="0"/>
        <v>0</v>
      </c>
      <c r="F42" s="166">
        <f t="shared" si="1"/>
        <v>0</v>
      </c>
      <c r="G42" s="48">
        <v>0</v>
      </c>
      <c r="H42" s="165">
        <f t="shared" si="2"/>
        <v>0</v>
      </c>
      <c r="I42" s="166">
        <f t="shared" si="3"/>
        <v>0</v>
      </c>
      <c r="J42" s="48">
        <v>0</v>
      </c>
      <c r="K42" s="165">
        <f t="shared" si="4"/>
        <v>0</v>
      </c>
      <c r="L42" s="166">
        <f t="shared" si="5"/>
        <v>0</v>
      </c>
      <c r="M42" s="48">
        <v>0</v>
      </c>
      <c r="N42" s="165">
        <f t="shared" si="6"/>
        <v>0</v>
      </c>
      <c r="O42" s="166">
        <f t="shared" si="7"/>
        <v>0</v>
      </c>
      <c r="P42" s="48">
        <v>0</v>
      </c>
      <c r="Q42" s="165">
        <f t="shared" si="8"/>
        <v>0</v>
      </c>
      <c r="R42" s="166">
        <f t="shared" si="9"/>
        <v>0</v>
      </c>
      <c r="S42" s="48">
        <v>0</v>
      </c>
      <c r="T42" s="165">
        <f t="shared" si="10"/>
        <v>0</v>
      </c>
      <c r="U42" s="166">
        <f t="shared" si="11"/>
        <v>0</v>
      </c>
      <c r="V42" s="48">
        <v>0</v>
      </c>
      <c r="W42" s="165">
        <f t="shared" si="12"/>
        <v>0</v>
      </c>
      <c r="X42" s="166">
        <f t="shared" si="13"/>
        <v>0</v>
      </c>
      <c r="Y42" s="48">
        <v>0</v>
      </c>
      <c r="Z42" s="165">
        <f t="shared" si="14"/>
        <v>0</v>
      </c>
      <c r="AA42" s="166">
        <f t="shared" si="15"/>
        <v>0</v>
      </c>
      <c r="AB42" s="48">
        <v>0</v>
      </c>
      <c r="AC42" s="165">
        <f t="shared" si="16"/>
        <v>0</v>
      </c>
      <c r="AD42" s="166">
        <f t="shared" si="17"/>
        <v>0</v>
      </c>
      <c r="AE42" s="48">
        <v>0</v>
      </c>
      <c r="AF42" s="165">
        <f t="shared" si="18"/>
        <v>0</v>
      </c>
      <c r="AG42" s="166">
        <f t="shared" si="19"/>
        <v>0</v>
      </c>
      <c r="AH42" s="48">
        <v>0</v>
      </c>
      <c r="AI42" s="165">
        <f t="shared" si="20"/>
        <v>0</v>
      </c>
      <c r="AJ42" s="166">
        <f t="shared" si="21"/>
        <v>0</v>
      </c>
      <c r="AK42" s="48">
        <v>0</v>
      </c>
      <c r="AL42" s="165">
        <f t="shared" si="22"/>
        <v>0</v>
      </c>
      <c r="AM42" s="166">
        <f t="shared" si="23"/>
        <v>0</v>
      </c>
      <c r="AN42" s="48">
        <v>0</v>
      </c>
      <c r="AO42" s="165">
        <f t="shared" si="24"/>
        <v>0</v>
      </c>
      <c r="AP42" s="166">
        <f t="shared" si="25"/>
        <v>0</v>
      </c>
      <c r="AQ42" s="48"/>
      <c r="AR42" s="165">
        <f t="shared" si="26"/>
        <v>0</v>
      </c>
      <c r="AS42" s="166">
        <f t="shared" si="27"/>
        <v>0</v>
      </c>
      <c r="AT42" s="48"/>
      <c r="AU42" s="165">
        <f t="shared" si="28"/>
        <v>0</v>
      </c>
      <c r="AV42" s="166">
        <f t="shared" si="29"/>
        <v>0</v>
      </c>
      <c r="AW42" s="48"/>
      <c r="AX42" s="165">
        <f t="shared" si="30"/>
        <v>0</v>
      </c>
      <c r="AY42" s="166">
        <f t="shared" si="31"/>
        <v>0</v>
      </c>
      <c r="AZ42" s="48">
        <v>0</v>
      </c>
      <c r="BA42" s="165">
        <f t="shared" si="32"/>
        <v>0</v>
      </c>
      <c r="BB42" s="166">
        <f t="shared" si="33"/>
        <v>0</v>
      </c>
      <c r="BC42" s="48"/>
      <c r="BD42" s="165">
        <f t="shared" si="34"/>
        <v>0</v>
      </c>
      <c r="BE42" s="166">
        <f t="shared" si="35"/>
        <v>0</v>
      </c>
      <c r="BF42" s="48">
        <v>0</v>
      </c>
      <c r="BG42" s="165">
        <f t="shared" si="36"/>
        <v>0</v>
      </c>
      <c r="BH42" s="166">
        <f t="shared" si="37"/>
        <v>0</v>
      </c>
      <c r="BI42" s="48"/>
      <c r="BJ42" s="165">
        <f t="shared" si="38"/>
        <v>0</v>
      </c>
      <c r="BK42" s="166">
        <f t="shared" si="39"/>
        <v>0</v>
      </c>
      <c r="BL42" s="48"/>
      <c r="BM42" s="165">
        <f t="shared" si="40"/>
        <v>0</v>
      </c>
      <c r="BN42" s="166">
        <f t="shared" si="41"/>
        <v>0</v>
      </c>
      <c r="BO42" s="48"/>
      <c r="BP42" s="165">
        <f t="shared" si="42"/>
        <v>0</v>
      </c>
      <c r="BQ42" s="166">
        <f t="shared" si="43"/>
        <v>0</v>
      </c>
      <c r="BR42" s="48"/>
      <c r="BS42" s="165">
        <f t="shared" si="44"/>
        <v>0</v>
      </c>
      <c r="BT42" s="166">
        <f t="shared" si="45"/>
        <v>0</v>
      </c>
      <c r="BU42" s="48"/>
      <c r="BV42" s="165">
        <f t="shared" si="46"/>
        <v>0</v>
      </c>
      <c r="BW42" s="166">
        <f t="shared" si="47"/>
        <v>0</v>
      </c>
      <c r="BX42" s="48"/>
      <c r="BY42" s="165">
        <f t="shared" si="48"/>
        <v>0</v>
      </c>
      <c r="BZ42" s="166">
        <f t="shared" si="49"/>
        <v>0</v>
      </c>
      <c r="CA42" s="66"/>
      <c r="CB42" s="27">
        <f t="shared" si="50"/>
        <v>0</v>
      </c>
      <c r="CC42" s="28">
        <f t="shared" si="51"/>
        <v>0</v>
      </c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3"/>
      <c r="CU42" s="3"/>
      <c r="CV42" s="3"/>
      <c r="CW42" s="3"/>
    </row>
    <row r="43" spans="1:101" s="2" customFormat="1" ht="14.25">
      <c r="A43" s="67" t="s">
        <v>2</v>
      </c>
      <c r="B43" s="68"/>
      <c r="C43" s="68"/>
      <c r="D43" s="47">
        <f aca="true" t="shared" si="54" ref="D43:AI43">SUM(D4:D42)</f>
        <v>12</v>
      </c>
      <c r="E43" s="47">
        <f t="shared" si="54"/>
        <v>432</v>
      </c>
      <c r="F43" s="69">
        <f t="shared" si="54"/>
        <v>6177.792987995139</v>
      </c>
      <c r="G43" s="69">
        <f t="shared" si="54"/>
        <v>15</v>
      </c>
      <c r="H43" s="53">
        <f t="shared" si="54"/>
        <v>513.5</v>
      </c>
      <c r="I43" s="69">
        <f t="shared" si="54"/>
        <v>6504.864093179179</v>
      </c>
      <c r="J43" s="47">
        <f t="shared" si="54"/>
        <v>22</v>
      </c>
      <c r="K43" s="47">
        <f t="shared" si="54"/>
        <v>737</v>
      </c>
      <c r="L43" s="69">
        <f t="shared" si="54"/>
        <v>8871.539802434834</v>
      </c>
      <c r="M43" s="47">
        <f t="shared" si="54"/>
        <v>23</v>
      </c>
      <c r="N43" s="47">
        <f t="shared" si="54"/>
        <v>740.5</v>
      </c>
      <c r="O43" s="69">
        <f t="shared" si="54"/>
        <v>8091.812742951912</v>
      </c>
      <c r="P43" s="47">
        <f t="shared" si="54"/>
        <v>29</v>
      </c>
      <c r="Q43" s="47">
        <f t="shared" si="54"/>
        <v>898.5</v>
      </c>
      <c r="R43" s="69">
        <f t="shared" si="54"/>
        <v>8952.621955927338</v>
      </c>
      <c r="S43" s="47">
        <f t="shared" si="54"/>
        <v>31</v>
      </c>
      <c r="T43" s="47">
        <f t="shared" si="54"/>
        <v>928.5</v>
      </c>
      <c r="U43" s="69">
        <f t="shared" si="54"/>
        <v>8537.712379811346</v>
      </c>
      <c r="V43" s="47">
        <f t="shared" si="54"/>
        <v>8</v>
      </c>
      <c r="W43" s="47">
        <f t="shared" si="54"/>
        <v>280</v>
      </c>
      <c r="X43" s="69">
        <f t="shared" si="54"/>
        <v>3743.0114319846293</v>
      </c>
      <c r="Y43" s="47">
        <f t="shared" si="54"/>
        <v>9</v>
      </c>
      <c r="Z43" s="47">
        <f t="shared" si="54"/>
        <v>306.5</v>
      </c>
      <c r="AA43" s="69">
        <f t="shared" si="54"/>
        <v>3831.353982076505</v>
      </c>
      <c r="AB43" s="47">
        <f t="shared" si="54"/>
        <v>9</v>
      </c>
      <c r="AC43" s="47">
        <f t="shared" si="54"/>
        <v>301.5</v>
      </c>
      <c r="AD43" s="69">
        <f t="shared" si="54"/>
        <v>3623.2885551488944</v>
      </c>
      <c r="AE43" s="47">
        <f t="shared" si="54"/>
        <v>12</v>
      </c>
      <c r="AF43" s="47">
        <f t="shared" si="54"/>
        <v>394</v>
      </c>
      <c r="AG43" s="69">
        <f t="shared" si="54"/>
        <v>4511.975481755906</v>
      </c>
      <c r="AH43" s="47">
        <f t="shared" si="54"/>
        <v>12</v>
      </c>
      <c r="AI43" s="47">
        <f t="shared" si="54"/>
        <v>376</v>
      </c>
      <c r="AJ43" s="69">
        <f aca="true" t="shared" si="55" ref="AJ43:BO43">SUM(AJ4:AJ42)</f>
        <v>3849.4397191522016</v>
      </c>
      <c r="AK43" s="47">
        <f t="shared" si="55"/>
        <v>13</v>
      </c>
      <c r="AL43" s="47">
        <f t="shared" si="55"/>
        <v>396.5</v>
      </c>
      <c r="AM43" s="69">
        <f t="shared" si="55"/>
        <v>3803.601555633293</v>
      </c>
      <c r="AN43" s="47">
        <f t="shared" si="55"/>
        <v>15</v>
      </c>
      <c r="AO43" s="47">
        <f t="shared" si="55"/>
        <v>445.5</v>
      </c>
      <c r="AP43" s="69">
        <f t="shared" si="55"/>
        <v>4013.1334923107015</v>
      </c>
      <c r="AQ43" s="47">
        <f t="shared" si="55"/>
        <v>30</v>
      </c>
      <c r="AR43" s="47">
        <f t="shared" si="55"/>
        <v>871</v>
      </c>
      <c r="AS43" s="69">
        <f t="shared" si="55"/>
        <v>7432.700096949804</v>
      </c>
      <c r="AT43" s="47">
        <f t="shared" si="55"/>
        <v>30</v>
      </c>
      <c r="AU43" s="47">
        <f t="shared" si="55"/>
        <v>848</v>
      </c>
      <c r="AV43" s="69">
        <f t="shared" si="55"/>
        <v>6785.825337291495</v>
      </c>
      <c r="AW43" s="47">
        <f t="shared" si="55"/>
        <v>0</v>
      </c>
      <c r="AX43" s="69">
        <f t="shared" si="55"/>
        <v>0</v>
      </c>
      <c r="AY43" s="69">
        <f t="shared" si="55"/>
        <v>0</v>
      </c>
      <c r="AZ43" s="47">
        <f t="shared" si="55"/>
        <v>30</v>
      </c>
      <c r="BA43" s="69">
        <f t="shared" si="55"/>
        <v>785</v>
      </c>
      <c r="BB43" s="69">
        <f t="shared" si="55"/>
        <v>5222.925944314038</v>
      </c>
      <c r="BC43" s="47">
        <f t="shared" si="55"/>
        <v>30</v>
      </c>
      <c r="BD43" s="69">
        <f t="shared" si="55"/>
        <v>752</v>
      </c>
      <c r="BE43" s="69">
        <f t="shared" si="55"/>
        <v>4516.135761378207</v>
      </c>
      <c r="BF43" s="47">
        <f t="shared" si="55"/>
        <v>30</v>
      </c>
      <c r="BG43" s="47">
        <f t="shared" si="55"/>
        <v>722</v>
      </c>
      <c r="BH43" s="69">
        <f t="shared" si="55"/>
        <v>3934.1789066113697</v>
      </c>
      <c r="BI43" s="47">
        <f t="shared" si="55"/>
        <v>30</v>
      </c>
      <c r="BJ43" s="47">
        <f t="shared" si="55"/>
        <v>686</v>
      </c>
      <c r="BK43" s="69">
        <f t="shared" si="55"/>
        <v>3307.890788664562</v>
      </c>
      <c r="BL43" s="47">
        <f t="shared" si="55"/>
        <v>30</v>
      </c>
      <c r="BM43" s="47">
        <f t="shared" si="55"/>
        <v>661</v>
      </c>
      <c r="BN43" s="69">
        <f t="shared" si="55"/>
        <v>2918.858754546898</v>
      </c>
      <c r="BO43" s="47">
        <f t="shared" si="55"/>
        <v>30</v>
      </c>
      <c r="BP43" s="47">
        <f aca="true" t="shared" si="56" ref="BP43:CC43">SUM(BP4:BP42)</f>
        <v>634</v>
      </c>
      <c r="BQ43" s="69">
        <f t="shared" si="56"/>
        <v>2534.092442107097</v>
      </c>
      <c r="BR43" s="47">
        <f t="shared" si="56"/>
        <v>30</v>
      </c>
      <c r="BS43" s="47">
        <f t="shared" si="56"/>
        <v>599</v>
      </c>
      <c r="BT43" s="69">
        <f t="shared" si="56"/>
        <v>2089.7371719674493</v>
      </c>
      <c r="BU43" s="47">
        <f t="shared" si="56"/>
        <v>29</v>
      </c>
      <c r="BV43" s="47">
        <f t="shared" si="56"/>
        <v>551.5</v>
      </c>
      <c r="BW43" s="69">
        <f t="shared" si="56"/>
        <v>1714.1082687632143</v>
      </c>
      <c r="BX43" s="47">
        <f t="shared" si="56"/>
        <v>30</v>
      </c>
      <c r="BY43" s="47">
        <f t="shared" si="56"/>
        <v>543</v>
      </c>
      <c r="BZ43" s="69">
        <f t="shared" si="56"/>
        <v>1498.6048180808434</v>
      </c>
      <c r="CA43" s="159">
        <f t="shared" si="56"/>
        <v>29</v>
      </c>
      <c r="CB43" s="6">
        <f t="shared" si="56"/>
        <v>454.5</v>
      </c>
      <c r="CC43" s="12">
        <f t="shared" si="56"/>
        <v>900.5556967389488</v>
      </c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3"/>
      <c r="CU43" s="3"/>
      <c r="CV43" s="3"/>
      <c r="CW43" s="3"/>
    </row>
    <row r="44" spans="1:101" s="2" customFormat="1" ht="14.25">
      <c r="A44" s="67" t="s">
        <v>49</v>
      </c>
      <c r="B44" s="68"/>
      <c r="C44" s="68"/>
      <c r="D44" s="53">
        <f>E43/D43</f>
        <v>36</v>
      </c>
      <c r="E44" s="53"/>
      <c r="F44" s="53"/>
      <c r="G44" s="53">
        <f>H43/G43</f>
        <v>34.233333333333334</v>
      </c>
      <c r="H44" s="53"/>
      <c r="I44" s="53"/>
      <c r="J44" s="53">
        <f>K43/J43</f>
        <v>33.5</v>
      </c>
      <c r="K44" s="53"/>
      <c r="L44" s="53"/>
      <c r="M44" s="53">
        <f>N43/M43</f>
        <v>32.19565217391305</v>
      </c>
      <c r="N44" s="53"/>
      <c r="O44" s="53"/>
      <c r="P44" s="53">
        <f>Q43/P43</f>
        <v>30.982758620689655</v>
      </c>
      <c r="Q44" s="53"/>
      <c r="R44" s="53"/>
      <c r="S44" s="53">
        <f>T43/S43</f>
        <v>29.951612903225808</v>
      </c>
      <c r="T44" s="53"/>
      <c r="U44" s="53"/>
      <c r="V44" s="53">
        <f>W43/V43</f>
        <v>35</v>
      </c>
      <c r="W44" s="53"/>
      <c r="X44" s="53"/>
      <c r="Y44" s="53">
        <f>Z43/Y43</f>
        <v>34.05555555555556</v>
      </c>
      <c r="Z44" s="53"/>
      <c r="AA44" s="53"/>
      <c r="AB44" s="53">
        <f>AC43/AB43</f>
        <v>33.5</v>
      </c>
      <c r="AC44" s="53"/>
      <c r="AD44" s="53"/>
      <c r="AE44" s="53">
        <f>AF43/AE43</f>
        <v>32.833333333333336</v>
      </c>
      <c r="AF44" s="53"/>
      <c r="AG44" s="53"/>
      <c r="AH44" s="53">
        <f>AI43/AH43</f>
        <v>31.333333333333332</v>
      </c>
      <c r="AI44" s="53"/>
      <c r="AJ44" s="53"/>
      <c r="AK44" s="53">
        <f>AL43/AK43</f>
        <v>30.5</v>
      </c>
      <c r="AL44" s="53"/>
      <c r="AM44" s="53"/>
      <c r="AN44" s="53">
        <f>AO43/AN43</f>
        <v>29.7</v>
      </c>
      <c r="AO44" s="53"/>
      <c r="AP44" s="53"/>
      <c r="AQ44" s="53">
        <f>AR43/AQ43</f>
        <v>29.033333333333335</v>
      </c>
      <c r="AR44" s="53"/>
      <c r="AS44" s="53"/>
      <c r="AT44" s="53">
        <f>AU43/AT43</f>
        <v>28.266666666666666</v>
      </c>
      <c r="AU44" s="53"/>
      <c r="AV44" s="53"/>
      <c r="AW44" s="53"/>
      <c r="AX44" s="53"/>
      <c r="AY44" s="53"/>
      <c r="AZ44" s="53">
        <f>BA43/AZ43</f>
        <v>26.166666666666668</v>
      </c>
      <c r="BA44" s="53"/>
      <c r="BB44" s="53"/>
      <c r="BC44" s="53">
        <f>BD43/BC43</f>
        <v>25.066666666666666</v>
      </c>
      <c r="BD44" s="53"/>
      <c r="BE44" s="53"/>
      <c r="BF44" s="53">
        <f>BG43/BF43</f>
        <v>24.066666666666666</v>
      </c>
      <c r="BG44" s="53"/>
      <c r="BH44" s="53"/>
      <c r="BI44" s="53">
        <f>BJ43/BI43</f>
        <v>22.866666666666667</v>
      </c>
      <c r="BJ44" s="53"/>
      <c r="BK44" s="53"/>
      <c r="BL44" s="53">
        <f>BM43/BL43</f>
        <v>22.033333333333335</v>
      </c>
      <c r="BM44" s="53"/>
      <c r="BN44" s="53"/>
      <c r="BO44" s="53">
        <f>BP43/BO43</f>
        <v>21.133333333333333</v>
      </c>
      <c r="BP44" s="53"/>
      <c r="BQ44" s="53"/>
      <c r="BR44" s="53">
        <f>BS43/BR43</f>
        <v>19.966666666666665</v>
      </c>
      <c r="BS44" s="53"/>
      <c r="BT44" s="53"/>
      <c r="BU44" s="53">
        <f>BV43/BU43</f>
        <v>19.017241379310345</v>
      </c>
      <c r="BV44" s="53"/>
      <c r="BW44" s="53"/>
      <c r="BX44" s="53">
        <f>BY43/BX43</f>
        <v>18.1</v>
      </c>
      <c r="BY44" s="53"/>
      <c r="BZ44" s="53"/>
      <c r="CA44" s="70">
        <f>CB43/CA43</f>
        <v>15.672413793103448</v>
      </c>
      <c r="CB44" s="9"/>
      <c r="CC44" s="9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3"/>
      <c r="CU44" s="3"/>
      <c r="CV44" s="3"/>
      <c r="CW44" s="3"/>
    </row>
    <row r="45" spans="1:101" s="2" customFormat="1" ht="14.25">
      <c r="A45" s="67" t="s">
        <v>3</v>
      </c>
      <c r="B45" s="68"/>
      <c r="C45" s="68"/>
      <c r="D45" s="47">
        <v>11</v>
      </c>
      <c r="E45" s="47"/>
      <c r="F45" s="47"/>
      <c r="G45" s="47">
        <v>7</v>
      </c>
      <c r="H45" s="47"/>
      <c r="I45" s="47"/>
      <c r="J45" s="47">
        <v>7</v>
      </c>
      <c r="K45" s="47"/>
      <c r="L45" s="47"/>
      <c r="M45" s="47">
        <v>10</v>
      </c>
      <c r="N45" s="47"/>
      <c r="O45" s="47"/>
      <c r="P45" s="47">
        <v>7</v>
      </c>
      <c r="Q45" s="47"/>
      <c r="R45" s="47"/>
      <c r="S45" s="47">
        <v>8</v>
      </c>
      <c r="T45" s="47"/>
      <c r="U45" s="47"/>
      <c r="V45" s="47">
        <v>18</v>
      </c>
      <c r="W45" s="47"/>
      <c r="X45" s="47"/>
      <c r="Y45" s="47">
        <v>16</v>
      </c>
      <c r="Z45" s="47"/>
      <c r="AA45" s="47"/>
      <c r="AB45" s="47">
        <v>22</v>
      </c>
      <c r="AC45" s="47"/>
      <c r="AD45" s="47"/>
      <c r="AE45" s="47">
        <v>25</v>
      </c>
      <c r="AF45" s="47"/>
      <c r="AG45" s="47"/>
      <c r="AH45" s="47">
        <v>33</v>
      </c>
      <c r="AI45" s="47"/>
      <c r="AJ45" s="47"/>
      <c r="AK45" s="47">
        <v>38</v>
      </c>
      <c r="AL45" s="47"/>
      <c r="AM45" s="47"/>
      <c r="AN45" s="47">
        <v>39</v>
      </c>
      <c r="AO45" s="47"/>
      <c r="AP45" s="47"/>
      <c r="AQ45" s="47">
        <v>8</v>
      </c>
      <c r="AR45" s="47"/>
      <c r="AS45" s="47"/>
      <c r="AT45" s="47">
        <v>19</v>
      </c>
      <c r="AU45" s="47"/>
      <c r="AV45" s="47"/>
      <c r="AW45" s="47">
        <v>17</v>
      </c>
      <c r="AX45" s="47"/>
      <c r="AY45" s="47"/>
      <c r="AZ45" s="47">
        <v>14</v>
      </c>
      <c r="BA45" s="47"/>
      <c r="BB45" s="47"/>
      <c r="BC45" s="47">
        <v>15</v>
      </c>
      <c r="BD45" s="47"/>
      <c r="BE45" s="47"/>
      <c r="BF45" s="47">
        <v>17</v>
      </c>
      <c r="BG45" s="47"/>
      <c r="BH45" s="47"/>
      <c r="BI45" s="47">
        <v>12</v>
      </c>
      <c r="BJ45" s="47"/>
      <c r="BK45" s="47"/>
      <c r="BL45" s="47">
        <v>11</v>
      </c>
      <c r="BM45" s="47"/>
      <c r="BN45" s="47"/>
      <c r="BO45" s="47">
        <v>13</v>
      </c>
      <c r="BP45" s="47"/>
      <c r="BQ45" s="47"/>
      <c r="BR45" s="47">
        <v>15</v>
      </c>
      <c r="BS45" s="47"/>
      <c r="BT45" s="47"/>
      <c r="BU45" s="47">
        <v>16</v>
      </c>
      <c r="BV45" s="47"/>
      <c r="BW45" s="47"/>
      <c r="BX45" s="47">
        <v>13</v>
      </c>
      <c r="BY45" s="47"/>
      <c r="BZ45" s="47"/>
      <c r="CA45" s="57">
        <v>20</v>
      </c>
      <c r="CB45" s="6"/>
      <c r="CC45" s="6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3"/>
      <c r="CU45" s="3"/>
      <c r="CV45" s="3"/>
      <c r="CW45" s="3"/>
    </row>
    <row r="46" spans="1:101" s="2" customFormat="1" ht="14.25">
      <c r="A46" s="67" t="s">
        <v>4</v>
      </c>
      <c r="B46" s="68"/>
      <c r="C46" s="68"/>
      <c r="D46" s="72">
        <v>12</v>
      </c>
      <c r="E46" s="72"/>
      <c r="F46" s="72"/>
      <c r="G46" s="72">
        <v>16</v>
      </c>
      <c r="H46" s="72"/>
      <c r="I46" s="72"/>
      <c r="J46" s="72">
        <v>20</v>
      </c>
      <c r="K46" s="72"/>
      <c r="L46" s="72"/>
      <c r="M46" s="72">
        <v>24</v>
      </c>
      <c r="N46" s="72"/>
      <c r="O46" s="72"/>
      <c r="P46" s="72">
        <v>28</v>
      </c>
      <c r="Q46" s="72"/>
      <c r="R46" s="72"/>
      <c r="S46" s="72">
        <v>32</v>
      </c>
      <c r="T46" s="72"/>
      <c r="U46" s="72"/>
      <c r="V46" s="72">
        <v>8</v>
      </c>
      <c r="W46" s="72"/>
      <c r="X46" s="72"/>
      <c r="Y46" s="72">
        <v>9</v>
      </c>
      <c r="Z46" s="72"/>
      <c r="AA46" s="72"/>
      <c r="AB46" s="72">
        <v>10</v>
      </c>
      <c r="AC46" s="72"/>
      <c r="AD46" s="72"/>
      <c r="AE46" s="72">
        <v>11</v>
      </c>
      <c r="AF46" s="72"/>
      <c r="AG46" s="72"/>
      <c r="AH46" s="72">
        <v>12</v>
      </c>
      <c r="AI46" s="72"/>
      <c r="AJ46" s="72"/>
      <c r="AK46" s="72">
        <v>13</v>
      </c>
      <c r="AL46" s="72"/>
      <c r="AM46" s="72"/>
      <c r="AN46" s="72">
        <v>15</v>
      </c>
      <c r="AO46" s="72"/>
      <c r="AP46" s="72"/>
      <c r="AQ46" s="72">
        <v>40</v>
      </c>
      <c r="AR46" s="72"/>
      <c r="AS46" s="72"/>
      <c r="AT46" s="72">
        <v>50</v>
      </c>
      <c r="AU46" s="72"/>
      <c r="AV46" s="72"/>
      <c r="AW46" s="72">
        <v>60</v>
      </c>
      <c r="AX46" s="72"/>
      <c r="AY46" s="72"/>
      <c r="AZ46" s="72">
        <v>80</v>
      </c>
      <c r="BA46" s="72"/>
      <c r="BB46" s="72"/>
      <c r="BC46" s="72">
        <v>100</v>
      </c>
      <c r="BD46" s="72"/>
      <c r="BE46" s="72"/>
      <c r="BF46" s="72">
        <v>120</v>
      </c>
      <c r="BG46" s="72"/>
      <c r="BH46" s="72"/>
      <c r="BI46" s="69">
        <f>BI48*1000/BI51</f>
        <v>194.2622950819672</v>
      </c>
      <c r="BJ46" s="72"/>
      <c r="BK46" s="72"/>
      <c r="BL46" s="69">
        <f>BL48*1000/BL51</f>
        <v>211.23595505617976</v>
      </c>
      <c r="BM46" s="72"/>
      <c r="BN46" s="72"/>
      <c r="BO46" s="69">
        <f>BO48*1000/BO51</f>
        <v>228.85906040268458</v>
      </c>
      <c r="BP46" s="72"/>
      <c r="BQ46" s="72"/>
      <c r="BR46" s="69">
        <f>BR48*1000/BR51</f>
        <v>288.3419689119171</v>
      </c>
      <c r="BS46" s="72"/>
      <c r="BT46" s="72"/>
      <c r="BU46" s="69">
        <f>BU48*1000/BU51</f>
        <v>377</v>
      </c>
      <c r="BV46" s="72"/>
      <c r="BW46" s="72"/>
      <c r="BX46" s="69">
        <f>BX48*1000/BX51</f>
        <v>413.1868131868132</v>
      </c>
      <c r="BY46" s="72"/>
      <c r="BZ46" s="72"/>
      <c r="CA46" s="73">
        <f>CA48*1000/CA51</f>
        <v>927.3255813953489</v>
      </c>
      <c r="CB46" s="14"/>
      <c r="CC46" s="14"/>
      <c r="CD46" s="15"/>
      <c r="CE46" s="1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3"/>
      <c r="CU46" s="3"/>
      <c r="CV46" s="3"/>
      <c r="CW46" s="3"/>
    </row>
    <row r="47" spans="1:101" s="2" customFormat="1" ht="14.25">
      <c r="A47" s="67" t="s">
        <v>149</v>
      </c>
      <c r="B47" s="68"/>
      <c r="C47" s="6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>
        <v>7.39</v>
      </c>
      <c r="AR47" s="53"/>
      <c r="AS47" s="53"/>
      <c r="AT47" s="53">
        <v>6.3</v>
      </c>
      <c r="AU47" s="53"/>
      <c r="AV47" s="53"/>
      <c r="AW47" s="53"/>
      <c r="AX47" s="53"/>
      <c r="AY47" s="53"/>
      <c r="AZ47" s="53">
        <v>4.9</v>
      </c>
      <c r="BA47" s="53"/>
      <c r="BB47" s="53"/>
      <c r="BC47" s="53">
        <v>3.625</v>
      </c>
      <c r="BD47" s="53"/>
      <c r="BE47" s="53"/>
      <c r="BF47" s="53">
        <v>3.63</v>
      </c>
      <c r="BG47" s="53"/>
      <c r="BH47" s="53"/>
      <c r="BI47" s="53">
        <v>3.05</v>
      </c>
      <c r="BJ47" s="53"/>
      <c r="BK47" s="53"/>
      <c r="BL47" s="53">
        <v>2.67</v>
      </c>
      <c r="BM47" s="53"/>
      <c r="BN47" s="53"/>
      <c r="BO47" s="53">
        <v>2.235</v>
      </c>
      <c r="BP47" s="53"/>
      <c r="BQ47" s="53"/>
      <c r="BR47" s="53">
        <v>1.93</v>
      </c>
      <c r="BS47" s="53"/>
      <c r="BT47" s="53"/>
      <c r="BU47" s="53">
        <v>1.6</v>
      </c>
      <c r="BV47" s="53"/>
      <c r="BW47" s="53"/>
      <c r="BX47" s="53">
        <v>1.365</v>
      </c>
      <c r="BY47" s="53"/>
      <c r="BZ47" s="53"/>
      <c r="CA47" s="70">
        <v>0.86</v>
      </c>
      <c r="CB47" s="9"/>
      <c r="CC47" s="9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3"/>
      <c r="CU47" s="3"/>
      <c r="CV47" s="3"/>
      <c r="CW47" s="3"/>
    </row>
    <row r="48" spans="1:101" s="2" customFormat="1" ht="14.25">
      <c r="A48" s="67" t="s">
        <v>150</v>
      </c>
      <c r="B48" s="68"/>
      <c r="C48" s="68"/>
      <c r="D48" s="53"/>
      <c r="E48" s="47"/>
      <c r="F48" s="47"/>
      <c r="G48" s="53"/>
      <c r="H48" s="47"/>
      <c r="I48" s="4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>
        <f>AQ46*AQ51/1000</f>
        <v>9.853333333333333</v>
      </c>
      <c r="AR48" s="53"/>
      <c r="AS48" s="53"/>
      <c r="AT48" s="53">
        <f>AT46*AT51/1000</f>
        <v>10.5</v>
      </c>
      <c r="AU48" s="53"/>
      <c r="AV48" s="53"/>
      <c r="AW48" s="53"/>
      <c r="AX48" s="47"/>
      <c r="AY48" s="47"/>
      <c r="AZ48" s="53">
        <f>AZ46*AZ51/1000</f>
        <v>13.066666666666668</v>
      </c>
      <c r="BA48" s="47"/>
      <c r="BB48" s="47"/>
      <c r="BC48" s="53">
        <f>BC46*BC51/1000</f>
        <v>12.083333333333332</v>
      </c>
      <c r="BD48" s="47"/>
      <c r="BE48" s="47"/>
      <c r="BF48" s="53">
        <f>BF46*BF51/1000</f>
        <v>14.52</v>
      </c>
      <c r="BG48" s="47"/>
      <c r="BH48" s="47"/>
      <c r="BI48" s="53">
        <f>BI49-2.7</f>
        <v>19.75</v>
      </c>
      <c r="BJ48" s="53"/>
      <c r="BK48" s="53"/>
      <c r="BL48" s="53">
        <f>BL49-2.7</f>
        <v>18.8</v>
      </c>
      <c r="BM48" s="53"/>
      <c r="BN48" s="53"/>
      <c r="BO48" s="53">
        <f>BO49-2.7</f>
        <v>17.05</v>
      </c>
      <c r="BP48" s="53"/>
      <c r="BQ48" s="53"/>
      <c r="BR48" s="53">
        <f>BR49-2.7</f>
        <v>18.55</v>
      </c>
      <c r="BS48" s="53"/>
      <c r="BT48" s="53"/>
      <c r="BU48" s="53">
        <f>BU49-2.7</f>
        <v>20.8</v>
      </c>
      <c r="BV48" s="53"/>
      <c r="BW48" s="53"/>
      <c r="BX48" s="53">
        <f>BX49-2.7</f>
        <v>18.8</v>
      </c>
      <c r="BY48" s="53"/>
      <c r="BZ48" s="53"/>
      <c r="CA48" s="70">
        <f>CA49-3.8</f>
        <v>27.5</v>
      </c>
      <c r="CB48" s="9"/>
      <c r="CC48" s="9"/>
      <c r="CD48" s="5"/>
      <c r="CE48" s="5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3"/>
      <c r="CU48" s="3"/>
      <c r="CV48" s="3"/>
      <c r="CW48" s="3"/>
    </row>
    <row r="49" spans="1:101" s="2" customFormat="1" ht="14.25">
      <c r="A49" s="75" t="s">
        <v>50</v>
      </c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>
        <f>AQ48+13</f>
        <v>22.85333333333333</v>
      </c>
      <c r="AR49" s="77"/>
      <c r="AS49" s="77"/>
      <c r="AT49" s="77">
        <f>AT48+13</f>
        <v>23.5</v>
      </c>
      <c r="AU49" s="77"/>
      <c r="AV49" s="77"/>
      <c r="AW49" s="77"/>
      <c r="AX49" s="77"/>
      <c r="AY49" s="77"/>
      <c r="AZ49" s="77">
        <f>AZ48+13</f>
        <v>26.06666666666667</v>
      </c>
      <c r="BA49" s="77"/>
      <c r="BB49" s="77"/>
      <c r="BC49" s="77">
        <f>BC48+13</f>
        <v>25.083333333333332</v>
      </c>
      <c r="BD49" s="77"/>
      <c r="BE49" s="77"/>
      <c r="BF49" s="77">
        <f>BF48+13</f>
        <v>27.52</v>
      </c>
      <c r="BG49" s="77"/>
      <c r="BH49" s="77"/>
      <c r="BI49" s="77">
        <v>22.45</v>
      </c>
      <c r="BJ49" s="77"/>
      <c r="BK49" s="77"/>
      <c r="BL49" s="77">
        <v>21.5</v>
      </c>
      <c r="BM49" s="77"/>
      <c r="BN49" s="77"/>
      <c r="BO49" s="77">
        <v>19.75</v>
      </c>
      <c r="BP49" s="77"/>
      <c r="BQ49" s="77"/>
      <c r="BR49" s="77">
        <v>21.25</v>
      </c>
      <c r="BS49" s="77"/>
      <c r="BT49" s="77"/>
      <c r="BU49" s="77">
        <v>23.5</v>
      </c>
      <c r="BV49" s="77"/>
      <c r="BW49" s="77"/>
      <c r="BX49" s="77">
        <v>21.5</v>
      </c>
      <c r="BY49" s="77"/>
      <c r="BZ49" s="77"/>
      <c r="CA49" s="78">
        <v>31.3</v>
      </c>
      <c r="CB49" s="16"/>
      <c r="CC49" s="16"/>
      <c r="CD49" s="13"/>
      <c r="CE49" s="13"/>
      <c r="CF49" s="13"/>
      <c r="CG49" s="5"/>
      <c r="CH49" s="5"/>
      <c r="CI49" s="5"/>
      <c r="CJ49" s="5"/>
      <c r="CK49" s="13"/>
      <c r="CL49" s="13"/>
      <c r="CM49" s="13"/>
      <c r="CN49" s="13"/>
      <c r="CO49" s="13"/>
      <c r="CP49" s="13"/>
      <c r="CQ49" s="13"/>
      <c r="CR49" s="13"/>
      <c r="CS49" s="13"/>
      <c r="CT49" s="3"/>
      <c r="CU49" s="3"/>
      <c r="CV49" s="3"/>
      <c r="CW49" s="3"/>
    </row>
    <row r="50" spans="1:101" s="2" customFormat="1" ht="14.2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151</v>
      </c>
      <c r="AF50" s="80"/>
      <c r="AG50" s="80"/>
      <c r="AH50" s="80" t="s">
        <v>151</v>
      </c>
      <c r="AI50" s="80"/>
      <c r="AJ50" s="80"/>
      <c r="AK50" s="80" t="s">
        <v>151</v>
      </c>
      <c r="AL50" s="80"/>
      <c r="AM50" s="80"/>
      <c r="AN50" s="80" t="s">
        <v>151</v>
      </c>
      <c r="AO50" s="80"/>
      <c r="AP50" s="80"/>
      <c r="AQ50" s="80" t="s">
        <v>52</v>
      </c>
      <c r="AR50" s="80"/>
      <c r="AS50" s="80"/>
      <c r="AT50" s="80" t="s">
        <v>52</v>
      </c>
      <c r="AU50" s="80"/>
      <c r="AV50" s="80"/>
      <c r="AW50" s="80" t="s">
        <v>52</v>
      </c>
      <c r="AX50" s="80"/>
      <c r="AY50" s="80"/>
      <c r="AZ50" s="80" t="s">
        <v>52</v>
      </c>
      <c r="BA50" s="80"/>
      <c r="BB50" s="80"/>
      <c r="BC50" s="80" t="s">
        <v>52</v>
      </c>
      <c r="BD50" s="80"/>
      <c r="BE50" s="80"/>
      <c r="BF50" s="80" t="s">
        <v>52</v>
      </c>
      <c r="BG50" s="80"/>
      <c r="BH50" s="80"/>
      <c r="BI50" s="80" t="s">
        <v>53</v>
      </c>
      <c r="BJ50" s="80"/>
      <c r="BK50" s="80"/>
      <c r="BL50" s="80" t="s">
        <v>53</v>
      </c>
      <c r="BM50" s="80"/>
      <c r="BN50" s="80"/>
      <c r="BO50" s="80" t="s">
        <v>53</v>
      </c>
      <c r="BP50" s="80"/>
      <c r="BQ50" s="80"/>
      <c r="BR50" s="80" t="s">
        <v>53</v>
      </c>
      <c r="BS50" s="80"/>
      <c r="BT50" s="80"/>
      <c r="BU50" s="80" t="s">
        <v>53</v>
      </c>
      <c r="BV50" s="80"/>
      <c r="BW50" s="80"/>
      <c r="BX50" s="80" t="s">
        <v>53</v>
      </c>
      <c r="BY50" s="80"/>
      <c r="BZ50" s="80"/>
      <c r="CA50" s="81" t="s">
        <v>52</v>
      </c>
      <c r="CB50" s="17"/>
      <c r="CC50" s="17"/>
      <c r="CD50" s="13"/>
      <c r="CE50" s="13"/>
      <c r="CF50" s="18"/>
      <c r="CG50" s="8"/>
      <c r="CH50" s="8"/>
      <c r="CI50" s="8"/>
      <c r="CJ50" s="8"/>
      <c r="CK50" s="13"/>
      <c r="CL50" s="13"/>
      <c r="CM50" s="13"/>
      <c r="CN50" s="13"/>
      <c r="CO50" s="13"/>
      <c r="CP50" s="13"/>
      <c r="CQ50" s="13"/>
      <c r="CR50" s="13"/>
      <c r="CS50" s="13"/>
      <c r="CT50" s="3"/>
      <c r="CU50" s="3"/>
      <c r="CV50" s="3"/>
      <c r="CW50" s="3"/>
    </row>
    <row r="51" spans="1:101" s="2" customFormat="1" ht="14.25">
      <c r="A51" s="83" t="s">
        <v>12</v>
      </c>
      <c r="B51" s="44"/>
      <c r="C51" s="44"/>
      <c r="D51" s="84"/>
      <c r="E51" s="48"/>
      <c r="F51" s="48"/>
      <c r="G51" s="84"/>
      <c r="H51" s="48"/>
      <c r="I51" s="48"/>
      <c r="J51" s="84"/>
      <c r="K51" s="48"/>
      <c r="L51" s="48"/>
      <c r="M51" s="84"/>
      <c r="N51" s="48"/>
      <c r="O51" s="48"/>
      <c r="P51" s="84"/>
      <c r="Q51" s="48"/>
      <c r="R51" s="48"/>
      <c r="S51" s="84"/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/>
      <c r="AL51" s="48"/>
      <c r="AM51" s="48"/>
      <c r="AN51" s="84"/>
      <c r="AO51" s="48"/>
      <c r="AP51" s="48"/>
      <c r="AQ51" s="84">
        <f>+AQ47*1000/AQ43</f>
        <v>246.33333333333334</v>
      </c>
      <c r="AR51" s="48"/>
      <c r="AS51" s="48"/>
      <c r="AT51" s="84">
        <f>+AT47*1000/AT43</f>
        <v>210</v>
      </c>
      <c r="AU51" s="48"/>
      <c r="AV51" s="48"/>
      <c r="AW51" s="84"/>
      <c r="AX51" s="48"/>
      <c r="AY51" s="48"/>
      <c r="AZ51" s="84">
        <f>+AZ47*1000/AZ43</f>
        <v>163.33333333333334</v>
      </c>
      <c r="BA51" s="48"/>
      <c r="BB51" s="48"/>
      <c r="BC51" s="84">
        <f>+BC47*1000/BC43</f>
        <v>120.83333333333333</v>
      </c>
      <c r="BD51" s="48"/>
      <c r="BE51" s="48"/>
      <c r="BF51" s="84">
        <f>+BF47*1000/BF43</f>
        <v>121</v>
      </c>
      <c r="BG51" s="48"/>
      <c r="BH51" s="48"/>
      <c r="BI51" s="84">
        <f>+BI47*1000/BI43</f>
        <v>101.66666666666667</v>
      </c>
      <c r="BJ51" s="48"/>
      <c r="BK51" s="48"/>
      <c r="BL51" s="84">
        <f>+BL47*1000/BL43</f>
        <v>89</v>
      </c>
      <c r="BM51" s="48"/>
      <c r="BN51" s="48"/>
      <c r="BO51" s="84">
        <f>+BO47*1000/BO43</f>
        <v>74.5</v>
      </c>
      <c r="BP51" s="48"/>
      <c r="BQ51" s="48"/>
      <c r="BR51" s="84">
        <f>+BR47*1000/BR43</f>
        <v>64.33333333333333</v>
      </c>
      <c r="BS51" s="48"/>
      <c r="BT51" s="48"/>
      <c r="BU51" s="84">
        <f>+BU47*1000/BU43</f>
        <v>55.172413793103445</v>
      </c>
      <c r="BV51" s="48"/>
      <c r="BW51" s="48"/>
      <c r="BX51" s="84">
        <f>+BX47*1000/BX43</f>
        <v>45.5</v>
      </c>
      <c r="BY51" s="48"/>
      <c r="BZ51" s="48"/>
      <c r="CA51" s="85">
        <f>+CA47*1000/CA43</f>
        <v>29.655172413793103</v>
      </c>
      <c r="CB51" s="7"/>
      <c r="CC51" s="7"/>
      <c r="CD51" s="5"/>
      <c r="CE51" s="5"/>
      <c r="CF51" s="15"/>
      <c r="CG51" s="5"/>
      <c r="CH51" s="5"/>
      <c r="CI51" s="5"/>
      <c r="CJ51" s="5"/>
      <c r="CK51" s="5"/>
      <c r="CL51" s="5"/>
      <c r="CM51" s="5"/>
      <c r="CN51" s="5"/>
      <c r="CO51" s="15"/>
      <c r="CP51" s="5"/>
      <c r="CQ51" s="5"/>
      <c r="CR51" s="5"/>
      <c r="CS51" s="5"/>
      <c r="CT51" s="3"/>
      <c r="CU51" s="3"/>
      <c r="CV51" s="3"/>
      <c r="CW51" s="3"/>
    </row>
    <row r="52" spans="1:119" s="2" customFormat="1" ht="14.25">
      <c r="A52" s="2" t="s">
        <v>54</v>
      </c>
      <c r="G52" s="1"/>
      <c r="K52" s="7"/>
      <c r="Q52" s="21"/>
      <c r="R52" s="21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</row>
    <row r="53" ht="14.25">
      <c r="K53" s="2"/>
    </row>
    <row r="54" spans="16:19" ht="13.5">
      <c r="P54" s="24"/>
      <c r="Q54" s="25" t="s">
        <v>65</v>
      </c>
      <c r="S54" s="19" t="s">
        <v>85</v>
      </c>
    </row>
  </sheetData>
  <mergeCells count="1">
    <mergeCell ref="A3:C3"/>
  </mergeCells>
  <printOptions/>
  <pageMargins left="0.75" right="0.75" top="1" bottom="1" header="0.512" footer="0.512"/>
  <pageSetup fitToHeight="1" fitToWidth="1" horizontalDpi="600" verticalDpi="600" orientation="landscape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A1">
      <selection activeCell="J17" sqref="J17"/>
    </sheetView>
  </sheetViews>
  <sheetFormatPr defaultColWidth="9.00390625" defaultRowHeight="13.5"/>
  <cols>
    <col min="1" max="1" width="9.00390625" style="300" customWidth="1"/>
    <col min="2" max="7" width="12.875" style="300" customWidth="1"/>
    <col min="8" max="16384" width="9.00390625" style="300" customWidth="1"/>
  </cols>
  <sheetData>
    <row r="1" ht="13.5">
      <c r="G1" s="301" t="s">
        <v>279</v>
      </c>
    </row>
    <row r="2" spans="2:7" s="308" customFormat="1" ht="20.25" customHeight="1" thickBot="1">
      <c r="B2" s="302" t="s">
        <v>280</v>
      </c>
      <c r="C2" s="303" t="s">
        <v>281</v>
      </c>
      <c r="D2" s="304"/>
      <c r="E2" s="305" t="s">
        <v>280</v>
      </c>
      <c r="F2" s="306" t="s">
        <v>281</v>
      </c>
      <c r="G2" s="307"/>
    </row>
    <row r="3" spans="2:7" ht="21.75" customHeight="1" thickTop="1">
      <c r="B3" s="309">
        <v>0</v>
      </c>
      <c r="C3" s="310" t="s">
        <v>282</v>
      </c>
      <c r="D3" s="311"/>
      <c r="E3" s="312">
        <v>51</v>
      </c>
      <c r="F3" s="313" t="s">
        <v>283</v>
      </c>
      <c r="G3" s="314"/>
    </row>
    <row r="4" spans="2:7" ht="21.75" customHeight="1">
      <c r="B4" s="315">
        <v>10</v>
      </c>
      <c r="C4" s="316" t="s">
        <v>284</v>
      </c>
      <c r="D4" s="317"/>
      <c r="E4" s="318">
        <v>59</v>
      </c>
      <c r="F4" s="316" t="s">
        <v>285</v>
      </c>
      <c r="G4" s="319"/>
    </row>
    <row r="5" spans="2:7" ht="27" customHeight="1">
      <c r="B5" s="315">
        <v>11</v>
      </c>
      <c r="C5" s="320" t="s">
        <v>286</v>
      </c>
      <c r="D5" s="317"/>
      <c r="E5" s="318">
        <v>60</v>
      </c>
      <c r="F5" s="316" t="s">
        <v>287</v>
      </c>
      <c r="G5" s="319"/>
    </row>
    <row r="6" spans="2:7" ht="29.25" customHeight="1">
      <c r="B6" s="315">
        <v>12</v>
      </c>
      <c r="C6" s="316" t="s">
        <v>288</v>
      </c>
      <c r="D6" s="321" t="s">
        <v>289</v>
      </c>
      <c r="E6" s="318">
        <v>75</v>
      </c>
      <c r="F6" s="316" t="s">
        <v>290</v>
      </c>
      <c r="G6" s="319"/>
    </row>
    <row r="7" spans="2:7" ht="21" customHeight="1">
      <c r="B7" s="315">
        <v>14</v>
      </c>
      <c r="C7" s="316" t="s">
        <v>291</v>
      </c>
      <c r="D7" s="317"/>
      <c r="E7" s="318">
        <v>76</v>
      </c>
      <c r="F7" s="316" t="s">
        <v>292</v>
      </c>
      <c r="G7" s="319"/>
    </row>
    <row r="8" spans="2:7" ht="21.75" customHeight="1">
      <c r="B8" s="315">
        <v>20</v>
      </c>
      <c r="C8" s="316" t="s">
        <v>293</v>
      </c>
      <c r="D8" s="317"/>
      <c r="E8" s="318">
        <v>80</v>
      </c>
      <c r="F8" s="316" t="s">
        <v>294</v>
      </c>
      <c r="G8" s="319"/>
    </row>
    <row r="9" spans="2:7" ht="54" customHeight="1">
      <c r="B9" s="315">
        <v>21</v>
      </c>
      <c r="C9" s="316" t="s">
        <v>295</v>
      </c>
      <c r="D9" s="321" t="s">
        <v>296</v>
      </c>
      <c r="E9" s="318">
        <v>94</v>
      </c>
      <c r="F9" s="316" t="s">
        <v>297</v>
      </c>
      <c r="G9" s="319"/>
    </row>
    <row r="10" spans="2:7" ht="21.75" customHeight="1">
      <c r="B10" s="315">
        <v>22</v>
      </c>
      <c r="C10" s="316" t="s">
        <v>298</v>
      </c>
      <c r="D10" s="317" t="s">
        <v>299</v>
      </c>
      <c r="E10" s="318">
        <v>95</v>
      </c>
      <c r="F10" s="316" t="s">
        <v>300</v>
      </c>
      <c r="G10" s="319"/>
    </row>
    <row r="11" spans="2:7" ht="21.75" customHeight="1">
      <c r="B11" s="315">
        <v>23</v>
      </c>
      <c r="C11" s="316" t="s">
        <v>301</v>
      </c>
      <c r="D11" s="317"/>
      <c r="E11" s="318">
        <v>96</v>
      </c>
      <c r="F11" s="316" t="s">
        <v>302</v>
      </c>
      <c r="G11" s="319"/>
    </row>
    <row r="12" spans="2:7" ht="21.75" customHeight="1">
      <c r="B12" s="315">
        <v>25</v>
      </c>
      <c r="C12" s="316" t="s">
        <v>303</v>
      </c>
      <c r="D12" s="317"/>
      <c r="E12" s="318">
        <v>97</v>
      </c>
      <c r="F12" s="316" t="s">
        <v>304</v>
      </c>
      <c r="G12" s="319" t="s">
        <v>305</v>
      </c>
    </row>
    <row r="13" spans="2:7" ht="21.75" customHeight="1">
      <c r="B13" s="315">
        <v>29</v>
      </c>
      <c r="C13" s="316" t="s">
        <v>306</v>
      </c>
      <c r="D13" s="317"/>
      <c r="E13" s="318">
        <v>98</v>
      </c>
      <c r="F13" s="316" t="s">
        <v>307</v>
      </c>
      <c r="G13" s="319"/>
    </row>
    <row r="14" spans="2:7" ht="21.75" customHeight="1">
      <c r="B14" s="315">
        <v>30</v>
      </c>
      <c r="C14" s="316" t="s">
        <v>308</v>
      </c>
      <c r="D14" s="317" t="s">
        <v>309</v>
      </c>
      <c r="E14" s="318">
        <v>99</v>
      </c>
      <c r="F14" s="316" t="s">
        <v>310</v>
      </c>
      <c r="G14" s="319"/>
    </row>
    <row r="15" spans="2:7" ht="21.75" customHeight="1">
      <c r="B15" s="315">
        <v>39</v>
      </c>
      <c r="C15" s="316" t="s">
        <v>311</v>
      </c>
      <c r="D15" s="317"/>
      <c r="E15" s="318"/>
      <c r="F15" s="316"/>
      <c r="G15" s="319"/>
    </row>
    <row r="16" spans="2:7" ht="21.75" customHeight="1">
      <c r="B16" s="315">
        <v>41</v>
      </c>
      <c r="C16" s="316" t="s">
        <v>312</v>
      </c>
      <c r="D16" s="317"/>
      <c r="E16" s="318"/>
      <c r="F16" s="316"/>
      <c r="G16" s="319"/>
    </row>
    <row r="17" spans="2:7" ht="21.75" customHeight="1">
      <c r="B17" s="315">
        <v>42</v>
      </c>
      <c r="C17" s="316" t="s">
        <v>313</v>
      </c>
      <c r="D17" s="317"/>
      <c r="E17" s="318"/>
      <c r="F17" s="316"/>
      <c r="G17" s="319"/>
    </row>
    <row r="18" spans="2:7" ht="24" customHeight="1">
      <c r="B18" s="315">
        <v>43</v>
      </c>
      <c r="C18" s="316" t="s">
        <v>314</v>
      </c>
      <c r="D18" s="317"/>
      <c r="E18" s="318"/>
      <c r="F18" s="316"/>
      <c r="G18" s="319"/>
    </row>
    <row r="19" spans="2:7" ht="40.5">
      <c r="B19" s="322">
        <v>50</v>
      </c>
      <c r="C19" s="323" t="s">
        <v>315</v>
      </c>
      <c r="D19" s="324" t="s">
        <v>316</v>
      </c>
      <c r="E19" s="325"/>
      <c r="F19" s="323"/>
      <c r="G19" s="32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D53"/>
  <sheetViews>
    <sheetView workbookViewId="0" topLeftCell="A1">
      <pane xSplit="3" ySplit="3" topLeftCell="D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G24" sqref="DG24"/>
    </sheetView>
  </sheetViews>
  <sheetFormatPr defaultColWidth="9.00390625" defaultRowHeight="13.5"/>
  <cols>
    <col min="1" max="1" width="6.75390625" style="86" customWidth="1"/>
    <col min="2" max="2" width="3.25390625" style="86" customWidth="1"/>
    <col min="3" max="3" width="6.625" style="86" customWidth="1"/>
    <col min="4" max="4" width="7.625" style="86" customWidth="1"/>
    <col min="5" max="6" width="11.875" style="162" hidden="1" customWidth="1"/>
    <col min="7" max="7" width="7.625" style="86" customWidth="1"/>
    <col min="8" max="9" width="11.875" style="86" hidden="1" customWidth="1"/>
    <col min="10" max="10" width="7.625" style="86" customWidth="1"/>
    <col min="11" max="11" width="0.875" style="86" hidden="1" customWidth="1"/>
    <col min="12" max="12" width="11.875" style="86" hidden="1" customWidth="1"/>
    <col min="13" max="13" width="7.625" style="86" customWidth="1"/>
    <col min="14" max="15" width="11.375" style="86" hidden="1" customWidth="1"/>
    <col min="16" max="16" width="7.625" style="86" customWidth="1"/>
    <col min="17" max="18" width="10.125" style="86" hidden="1" customWidth="1"/>
    <col min="19" max="19" width="7.625" style="86" customWidth="1"/>
    <col min="20" max="21" width="10.125" style="86" hidden="1" customWidth="1"/>
    <col min="22" max="22" width="7.625" style="86" customWidth="1"/>
    <col min="23" max="24" width="10.125" style="86" hidden="1" customWidth="1"/>
    <col min="25" max="25" width="7.625" style="86" customWidth="1"/>
    <col min="26" max="27" width="10.125" style="86" hidden="1" customWidth="1"/>
    <col min="28" max="28" width="7.625" style="86" customWidth="1"/>
    <col min="29" max="30" width="10.125" style="86" hidden="1" customWidth="1"/>
    <col min="31" max="31" width="7.625" style="86" customWidth="1"/>
    <col min="32" max="33" width="8.375" style="86" hidden="1" customWidth="1"/>
    <col min="34" max="34" width="7.625" style="86" customWidth="1"/>
    <col min="35" max="36" width="11.375" style="86" hidden="1" customWidth="1"/>
    <col min="37" max="37" width="7.625" style="86" customWidth="1"/>
    <col min="38" max="38" width="4.375" style="86" hidden="1" customWidth="1"/>
    <col min="39" max="39" width="11.25390625" style="86" hidden="1" customWidth="1"/>
    <col min="40" max="40" width="7.625" style="86" customWidth="1"/>
    <col min="41" max="42" width="0.2421875" style="86" hidden="1" customWidth="1"/>
    <col min="43" max="43" width="7.625" style="86" customWidth="1"/>
    <col min="44" max="45" width="7.125" style="86" hidden="1" customWidth="1"/>
    <col min="46" max="46" width="7.625" style="86" customWidth="1"/>
    <col min="47" max="48" width="7.125" style="86" hidden="1" customWidth="1"/>
    <col min="49" max="49" width="7.625" style="86" customWidth="1"/>
    <col min="50" max="51" width="7.75390625" style="86" hidden="1" customWidth="1"/>
    <col min="52" max="52" width="7.625" style="86" customWidth="1"/>
    <col min="53" max="53" width="7.125" style="86" hidden="1" customWidth="1"/>
    <col min="54" max="54" width="7.75390625" style="86" hidden="1" customWidth="1"/>
    <col min="55" max="55" width="7.625" style="86" customWidth="1"/>
    <col min="56" max="57" width="7.75390625" style="86" hidden="1" customWidth="1"/>
    <col min="58" max="58" width="7.625" style="86" customWidth="1"/>
    <col min="59" max="60" width="7.875" style="86" hidden="1" customWidth="1"/>
    <col min="61" max="61" width="7.625" style="86" customWidth="1"/>
    <col min="62" max="63" width="7.75390625" style="86" hidden="1" customWidth="1"/>
    <col min="64" max="64" width="7.625" style="86" customWidth="1"/>
    <col min="65" max="66" width="7.75390625" style="86" hidden="1" customWidth="1"/>
    <col min="67" max="67" width="7.625" style="86" customWidth="1"/>
    <col min="68" max="69" width="8.25390625" style="86" hidden="1" customWidth="1"/>
    <col min="70" max="70" width="7.625" style="86" customWidth="1"/>
    <col min="71" max="72" width="8.25390625" style="86" hidden="1" customWidth="1"/>
    <col min="73" max="73" width="7.625" style="86" customWidth="1"/>
    <col min="74" max="75" width="8.25390625" style="86" hidden="1" customWidth="1"/>
    <col min="76" max="76" width="7.625" style="86" customWidth="1"/>
    <col min="77" max="78" width="9.75390625" style="86" hidden="1" customWidth="1"/>
    <col min="79" max="79" width="7.625" style="86" customWidth="1"/>
    <col min="80" max="80" width="9.75390625" style="86" hidden="1" customWidth="1"/>
    <col min="81" max="81" width="7.25390625" style="86" hidden="1" customWidth="1"/>
    <col min="82" max="82" width="7.625" style="86" customWidth="1"/>
    <col min="83" max="84" width="9.75390625" style="86" hidden="1" customWidth="1"/>
    <col min="85" max="85" width="7.625" style="86" customWidth="1"/>
    <col min="86" max="86" width="9.75390625" style="86" hidden="1" customWidth="1"/>
    <col min="87" max="87" width="7.25390625" style="86" hidden="1" customWidth="1"/>
    <col min="88" max="88" width="7.625" style="86" customWidth="1"/>
    <col min="89" max="90" width="9.75390625" style="86" hidden="1" customWidth="1"/>
    <col min="91" max="91" width="7.625" style="86" customWidth="1"/>
    <col min="92" max="92" width="9.75390625" style="86" hidden="1" customWidth="1"/>
    <col min="93" max="93" width="7.25390625" style="86" hidden="1" customWidth="1"/>
    <col min="94" max="94" width="7.625" style="86" customWidth="1"/>
    <col min="95" max="96" width="9.75390625" style="86" hidden="1" customWidth="1"/>
    <col min="97" max="97" width="7.625" style="86" customWidth="1"/>
    <col min="98" max="98" width="9.75390625" style="86" hidden="1" customWidth="1"/>
    <col min="99" max="99" width="7.25390625" style="86" hidden="1" customWidth="1"/>
    <col min="100" max="100" width="7.625" style="86" customWidth="1"/>
    <col min="101" max="102" width="9.75390625" style="86" hidden="1" customWidth="1"/>
    <col min="103" max="103" width="7.625" style="86" customWidth="1"/>
    <col min="104" max="105" width="9.75390625" style="86" hidden="1" customWidth="1"/>
    <col min="106" max="106" width="7.625" style="86" customWidth="1"/>
    <col min="107" max="108" width="9.75390625" style="86" hidden="1" customWidth="1"/>
    <col min="109" max="16384" width="9.00390625" style="86" customWidth="1"/>
  </cols>
  <sheetData>
    <row r="1" spans="1:6" s="41" customFormat="1" ht="12.75">
      <c r="A1" s="40" t="s">
        <v>202</v>
      </c>
      <c r="E1" s="149"/>
      <c r="F1" s="149"/>
    </row>
    <row r="2" spans="1:108" s="41" customFormat="1" ht="12.75">
      <c r="A2" s="43" t="s">
        <v>192</v>
      </c>
      <c r="B2" s="44"/>
      <c r="C2" s="44"/>
      <c r="D2" s="44"/>
      <c r="E2" s="151"/>
      <c r="F2" s="151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1:108" s="365" customFormat="1" ht="12.75">
      <c r="A3" s="355" t="s">
        <v>193</v>
      </c>
      <c r="B3" s="356"/>
      <c r="C3" s="357"/>
      <c r="D3" s="358" t="s">
        <v>203</v>
      </c>
      <c r="E3" s="359"/>
      <c r="F3" s="360" t="s">
        <v>26</v>
      </c>
      <c r="G3" s="358" t="s">
        <v>204</v>
      </c>
      <c r="H3" s="361"/>
      <c r="I3" s="362" t="s">
        <v>26</v>
      </c>
      <c r="J3" s="358" t="s">
        <v>205</v>
      </c>
      <c r="K3" s="361"/>
      <c r="L3" s="362" t="s">
        <v>26</v>
      </c>
      <c r="M3" s="358" t="s">
        <v>206</v>
      </c>
      <c r="N3" s="361"/>
      <c r="O3" s="362" t="s">
        <v>26</v>
      </c>
      <c r="P3" s="358" t="s">
        <v>207</v>
      </c>
      <c r="Q3" s="361"/>
      <c r="R3" s="362" t="s">
        <v>26</v>
      </c>
      <c r="S3" s="358" t="s">
        <v>208</v>
      </c>
      <c r="T3" s="361"/>
      <c r="U3" s="362" t="s">
        <v>26</v>
      </c>
      <c r="V3" s="358" t="s">
        <v>209</v>
      </c>
      <c r="W3" s="361"/>
      <c r="X3" s="362" t="s">
        <v>26</v>
      </c>
      <c r="Y3" s="358" t="s">
        <v>210</v>
      </c>
      <c r="Z3" s="361"/>
      <c r="AA3" s="362" t="s">
        <v>26</v>
      </c>
      <c r="AB3" s="358" t="s">
        <v>211</v>
      </c>
      <c r="AC3" s="361"/>
      <c r="AD3" s="362" t="s">
        <v>26</v>
      </c>
      <c r="AE3" s="358" t="s">
        <v>212</v>
      </c>
      <c r="AF3" s="361"/>
      <c r="AG3" s="362" t="s">
        <v>26</v>
      </c>
      <c r="AH3" s="358" t="s">
        <v>213</v>
      </c>
      <c r="AI3" s="361"/>
      <c r="AJ3" s="362" t="s">
        <v>26</v>
      </c>
      <c r="AK3" s="358" t="s">
        <v>214</v>
      </c>
      <c r="AL3" s="361"/>
      <c r="AM3" s="362" t="s">
        <v>26</v>
      </c>
      <c r="AN3" s="358" t="s">
        <v>215</v>
      </c>
      <c r="AO3" s="361"/>
      <c r="AP3" s="362" t="s">
        <v>26</v>
      </c>
      <c r="AQ3" s="358" t="s">
        <v>216</v>
      </c>
      <c r="AR3" s="361"/>
      <c r="AS3" s="362" t="s">
        <v>26</v>
      </c>
      <c r="AT3" s="358" t="s">
        <v>217</v>
      </c>
      <c r="AU3" s="361"/>
      <c r="AV3" s="362" t="s">
        <v>26</v>
      </c>
      <c r="AW3" s="358" t="s">
        <v>218</v>
      </c>
      <c r="AX3" s="363"/>
      <c r="AY3" s="362" t="s">
        <v>26</v>
      </c>
      <c r="AZ3" s="358" t="s">
        <v>219</v>
      </c>
      <c r="BA3" s="363"/>
      <c r="BB3" s="362" t="s">
        <v>26</v>
      </c>
      <c r="BC3" s="358" t="s">
        <v>220</v>
      </c>
      <c r="BD3" s="363"/>
      <c r="BE3" s="362" t="s">
        <v>26</v>
      </c>
      <c r="BF3" s="358" t="s">
        <v>221</v>
      </c>
      <c r="BG3" s="363"/>
      <c r="BH3" s="362" t="s">
        <v>26</v>
      </c>
      <c r="BI3" s="358" t="s">
        <v>197</v>
      </c>
      <c r="BJ3" s="363"/>
      <c r="BK3" s="362" t="s">
        <v>26</v>
      </c>
      <c r="BL3" s="358" t="s">
        <v>198</v>
      </c>
      <c r="BM3" s="363"/>
      <c r="BN3" s="362" t="s">
        <v>26</v>
      </c>
      <c r="BO3" s="364" t="s">
        <v>199</v>
      </c>
      <c r="BP3" s="363"/>
      <c r="BQ3" s="362" t="s">
        <v>26</v>
      </c>
      <c r="BR3" s="364" t="s">
        <v>200</v>
      </c>
      <c r="BS3" s="363"/>
      <c r="BT3" s="362" t="s">
        <v>26</v>
      </c>
      <c r="BU3" s="364" t="s">
        <v>201</v>
      </c>
      <c r="BV3" s="363"/>
      <c r="BW3" s="362" t="s">
        <v>26</v>
      </c>
      <c r="BX3" s="364" t="s">
        <v>232</v>
      </c>
      <c r="BY3" s="363"/>
      <c r="BZ3" s="362" t="s">
        <v>26</v>
      </c>
      <c r="CA3" s="364" t="s">
        <v>222</v>
      </c>
      <c r="CB3" s="363"/>
      <c r="CC3" s="362" t="s">
        <v>26</v>
      </c>
      <c r="CD3" s="364" t="s">
        <v>223</v>
      </c>
      <c r="CE3" s="363"/>
      <c r="CF3" s="362" t="s">
        <v>26</v>
      </c>
      <c r="CG3" s="364" t="s">
        <v>224</v>
      </c>
      <c r="CH3" s="363"/>
      <c r="CI3" s="362" t="s">
        <v>26</v>
      </c>
      <c r="CJ3" s="364" t="s">
        <v>225</v>
      </c>
      <c r="CK3" s="363"/>
      <c r="CL3" s="362" t="s">
        <v>26</v>
      </c>
      <c r="CM3" s="364" t="s">
        <v>226</v>
      </c>
      <c r="CN3" s="363"/>
      <c r="CO3" s="362" t="s">
        <v>26</v>
      </c>
      <c r="CP3" s="364" t="s">
        <v>227</v>
      </c>
      <c r="CQ3" s="363"/>
      <c r="CR3" s="362" t="s">
        <v>26</v>
      </c>
      <c r="CS3" s="364" t="s">
        <v>228</v>
      </c>
      <c r="CT3" s="363"/>
      <c r="CU3" s="362" t="s">
        <v>26</v>
      </c>
      <c r="CV3" s="364" t="s">
        <v>229</v>
      </c>
      <c r="CW3" s="363"/>
      <c r="CX3" s="362" t="s">
        <v>26</v>
      </c>
      <c r="CY3" s="364" t="s">
        <v>230</v>
      </c>
      <c r="CZ3" s="363"/>
      <c r="DA3" s="362" t="s">
        <v>26</v>
      </c>
      <c r="DB3" s="364" t="s">
        <v>231</v>
      </c>
      <c r="DC3" s="363"/>
      <c r="DD3" s="362" t="s">
        <v>26</v>
      </c>
    </row>
    <row r="4" spans="1:108" s="41" customFormat="1" ht="12.75">
      <c r="A4" s="53">
        <v>10</v>
      </c>
      <c r="B4" s="54" t="s">
        <v>1</v>
      </c>
      <c r="C4" s="55">
        <v>10.9</v>
      </c>
      <c r="D4" s="47"/>
      <c r="E4" s="56">
        <f aca="true" t="shared" si="0" ref="E4:E41">($A4+0.5)*D4</f>
        <v>0</v>
      </c>
      <c r="F4" s="56">
        <f aca="true" t="shared" si="1" ref="F4:F41">0.0027*(POWER($A4+0.5,3.3919))*D4</f>
        <v>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57"/>
      <c r="BP4" s="47"/>
      <c r="BQ4" s="47"/>
      <c r="BR4" s="57"/>
      <c r="BS4" s="47"/>
      <c r="BT4" s="47"/>
      <c r="BU4" s="57"/>
      <c r="BV4" s="47"/>
      <c r="BW4" s="47"/>
      <c r="BX4" s="57"/>
      <c r="BY4" s="47"/>
      <c r="BZ4" s="47"/>
      <c r="CA4" s="57"/>
      <c r="CB4" s="47"/>
      <c r="CC4" s="47"/>
      <c r="CD4" s="57"/>
      <c r="CE4" s="47"/>
      <c r="CF4" s="47"/>
      <c r="CG4" s="57"/>
      <c r="CH4" s="47"/>
      <c r="CI4" s="47"/>
      <c r="CJ4" s="57"/>
      <c r="CK4" s="47"/>
      <c r="CL4" s="47"/>
      <c r="CM4" s="57"/>
      <c r="CN4" s="47"/>
      <c r="CO4" s="47"/>
      <c r="CP4" s="57"/>
      <c r="CQ4" s="47"/>
      <c r="CR4" s="47"/>
      <c r="CS4" s="57"/>
      <c r="CT4" s="47"/>
      <c r="CU4" s="47"/>
      <c r="CV4" s="57"/>
      <c r="CW4" s="47"/>
      <c r="CX4" s="47"/>
      <c r="CY4" s="57"/>
      <c r="CZ4" s="47"/>
      <c r="DA4" s="47"/>
      <c r="DB4" s="57"/>
      <c r="DC4" s="47"/>
      <c r="DD4" s="47"/>
    </row>
    <row r="5" spans="1:108" s="41" customFormat="1" ht="12.75">
      <c r="A5" s="53">
        <f aca="true" t="shared" si="2" ref="A5:A42">A4+1</f>
        <v>11</v>
      </c>
      <c r="B5" s="54" t="s">
        <v>1</v>
      </c>
      <c r="C5" s="55">
        <f aca="true" t="shared" si="3" ref="C5:C42">C4+1</f>
        <v>11.9</v>
      </c>
      <c r="D5" s="58"/>
      <c r="E5" s="56">
        <f t="shared" si="0"/>
        <v>0</v>
      </c>
      <c r="F5" s="56">
        <f t="shared" si="1"/>
        <v>0</v>
      </c>
      <c r="G5" s="58"/>
      <c r="H5" s="56">
        <f aca="true" t="shared" si="4" ref="H5:H41">($A5+0.5)*G5</f>
        <v>0</v>
      </c>
      <c r="I5" s="56">
        <f aca="true" t="shared" si="5" ref="I5:I41">0.0027*(POWER($A5+0.5,3.3919))*G5</f>
        <v>0</v>
      </c>
      <c r="J5" s="58"/>
      <c r="K5" s="56">
        <f aca="true" t="shared" si="6" ref="K5:K41">($A5+0.5)*J5</f>
        <v>0</v>
      </c>
      <c r="L5" s="56">
        <f aca="true" t="shared" si="7" ref="L5:L41">0.0027*(POWER($A5+0.5,3.3919))*J5</f>
        <v>0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6">
        <f aca="true" t="shared" si="8" ref="AI5:AI41">($A5+0.5)*AH5</f>
        <v>0</v>
      </c>
      <c r="AJ5" s="56">
        <f aca="true" t="shared" si="9" ref="AJ5:AJ41">0.0027*(POWER($A5+0.5,3.3919))*AH5</f>
        <v>0</v>
      </c>
      <c r="AK5" s="58"/>
      <c r="AL5" s="56">
        <f>($A5+0.5)*AK5</f>
        <v>0</v>
      </c>
      <c r="AM5" s="56">
        <f>0.0027*(POWER($A5+0.5,3.3919))*AK5</f>
        <v>0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1:108" s="41" customFormat="1" ht="12.75">
      <c r="A6" s="53">
        <f t="shared" si="2"/>
        <v>12</v>
      </c>
      <c r="B6" s="54" t="s">
        <v>1</v>
      </c>
      <c r="C6" s="55">
        <f t="shared" si="3"/>
        <v>12.9</v>
      </c>
      <c r="D6" s="58"/>
      <c r="E6" s="56">
        <f t="shared" si="0"/>
        <v>0</v>
      </c>
      <c r="F6" s="56">
        <f t="shared" si="1"/>
        <v>0</v>
      </c>
      <c r="G6" s="58"/>
      <c r="H6" s="56">
        <f t="shared" si="4"/>
        <v>0</v>
      </c>
      <c r="I6" s="56">
        <f t="shared" si="5"/>
        <v>0</v>
      </c>
      <c r="J6" s="58"/>
      <c r="K6" s="56">
        <f t="shared" si="6"/>
        <v>0</v>
      </c>
      <c r="L6" s="56">
        <f t="shared" si="7"/>
        <v>0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6">
        <f t="shared" si="8"/>
        <v>0</v>
      </c>
      <c r="AJ6" s="56">
        <f t="shared" si="9"/>
        <v>0</v>
      </c>
      <c r="AK6" s="58"/>
      <c r="AL6" s="56">
        <f aca="true" t="shared" si="10" ref="AL6:AL41">($A6+0.5)*AK6</f>
        <v>0</v>
      </c>
      <c r="AM6" s="56">
        <f aca="true" t="shared" si="11" ref="AM6:AM41">0.0027*(POWER($A6+0.5,3.3919))*AK6</f>
        <v>0</v>
      </c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6">
        <f aca="true" t="shared" si="12" ref="BP6:BP21">($A6+0.5)*BO6</f>
        <v>0</v>
      </c>
      <c r="BQ6" s="56">
        <f aca="true" t="shared" si="13" ref="BQ6:BQ14">0.0027*(POWER($A6+0.5,3.3919))*BO6</f>
        <v>0</v>
      </c>
      <c r="BR6" s="58"/>
      <c r="BS6" s="56">
        <f aca="true" t="shared" si="14" ref="BS6:BS19">($A6+0.5)*BR6</f>
        <v>0</v>
      </c>
      <c r="BT6" s="56">
        <f aca="true" t="shared" si="15" ref="BT6:BT14">0.0027*(POWER($A6+0.5,3.3919))*BR6</f>
        <v>0</v>
      </c>
      <c r="BU6" s="58"/>
      <c r="BV6" s="56">
        <f aca="true" t="shared" si="16" ref="BV6:BV17">($A6+0.5)*BU6</f>
        <v>0</v>
      </c>
      <c r="BW6" s="56">
        <f aca="true" t="shared" si="17" ref="BW6:BW14">0.0027*(POWER($A6+0.5,3.3919))*BU6</f>
        <v>0</v>
      </c>
      <c r="BX6" s="58"/>
      <c r="BY6" s="56">
        <f aca="true" t="shared" si="18" ref="BY6:BY15">($A6+0.5)*BX6</f>
        <v>0</v>
      </c>
      <c r="BZ6" s="56">
        <f aca="true" t="shared" si="19" ref="BZ6:BZ15">0.0027*(POWER($A6+0.5,3.3919))*BX6</f>
        <v>0</v>
      </c>
      <c r="CA6" s="58"/>
      <c r="CB6" s="56">
        <f aca="true" t="shared" si="20" ref="CB6:CB31">($A6+0.5)*CA6</f>
        <v>0</v>
      </c>
      <c r="CC6" s="56">
        <f aca="true" t="shared" si="21" ref="CC6:CC14">0.0027*(POWER($A6+0.5,3.3919))*CA6</f>
        <v>0</v>
      </c>
      <c r="CD6" s="58"/>
      <c r="CE6" s="56">
        <f aca="true" t="shared" si="22" ref="CE6:CE14">($A6+0.5)*CD6</f>
        <v>0</v>
      </c>
      <c r="CF6" s="56">
        <f aca="true" t="shared" si="23" ref="CF6:CF14">0.0027*(POWER($A6+0.5,3.3919))*CD6</f>
        <v>0</v>
      </c>
      <c r="CG6" s="58"/>
      <c r="CH6" s="56">
        <f aca="true" t="shared" si="24" ref="CH6:CH35">($A6+0.5)*CG6</f>
        <v>0</v>
      </c>
      <c r="CI6" s="56">
        <f aca="true" t="shared" si="25" ref="CI6:CI14">0.0027*(POWER($A6+0.5,3.3919))*CG6</f>
        <v>0</v>
      </c>
      <c r="CJ6" s="58"/>
      <c r="CK6" s="56">
        <f aca="true" t="shared" si="26" ref="CK6:CK14">($A6+0.5)*CJ6</f>
        <v>0</v>
      </c>
      <c r="CL6" s="56">
        <f aca="true" t="shared" si="27" ref="CL6:CL14">0.0027*(POWER($A6+0.5,3.3919))*CJ6</f>
        <v>0</v>
      </c>
      <c r="CM6" s="58"/>
      <c r="CN6" s="56">
        <f aca="true" t="shared" si="28" ref="CN6:CN30">($A6+0.5)*CM6</f>
        <v>0</v>
      </c>
      <c r="CO6" s="56">
        <f aca="true" t="shared" si="29" ref="CO6:CO14">0.0027*(POWER($A6+0.5,3.3919))*CM6</f>
        <v>0</v>
      </c>
      <c r="CP6" s="58"/>
      <c r="CQ6" s="56">
        <f aca="true" t="shared" si="30" ref="CQ6:CQ14">($A6+0.5)*CP6</f>
        <v>0</v>
      </c>
      <c r="CR6" s="56">
        <f aca="true" t="shared" si="31" ref="CR6:CR14">0.0027*(POWER($A6+0.5,3.3919))*CP6</f>
        <v>0</v>
      </c>
      <c r="CS6" s="58"/>
      <c r="CT6" s="56">
        <f aca="true" t="shared" si="32" ref="CT6:CT14">($A6+0.5)*CS6</f>
        <v>0</v>
      </c>
      <c r="CU6" s="56">
        <f aca="true" t="shared" si="33" ref="CU6:CU14">0.0027*(POWER($A6+0.5,3.3919))*CS6</f>
        <v>0</v>
      </c>
      <c r="CV6" s="58"/>
      <c r="CW6" s="56">
        <f aca="true" t="shared" si="34" ref="CW6:CW26">($A6+0.5)*CV6</f>
        <v>0</v>
      </c>
      <c r="CX6" s="56">
        <f aca="true" t="shared" si="35" ref="CX6:CX14">0.0027*(POWER($A6+0.5,3.3919))*CV6</f>
        <v>0</v>
      </c>
      <c r="CY6" s="58"/>
      <c r="CZ6" s="56">
        <f aca="true" t="shared" si="36" ref="CZ6:CZ14">($A6+0.5)*CY6</f>
        <v>0</v>
      </c>
      <c r="DA6" s="56">
        <f aca="true" t="shared" si="37" ref="DA6:DA14">0.0027*(POWER($A6+0.5,3.3919))*CY6</f>
        <v>0</v>
      </c>
      <c r="DB6" s="58"/>
      <c r="DC6" s="56">
        <f aca="true" t="shared" si="38" ref="DC6:DC27">($A6+0.5)*DB6</f>
        <v>0</v>
      </c>
      <c r="DD6" s="56">
        <f aca="true" t="shared" si="39" ref="DD6:DD14">0.0027*(POWER($A6+0.5,3.3919))*DB6</f>
        <v>0</v>
      </c>
    </row>
    <row r="7" spans="1:108" s="41" customFormat="1" ht="12.75">
      <c r="A7" s="53">
        <f t="shared" si="2"/>
        <v>13</v>
      </c>
      <c r="B7" s="54" t="s">
        <v>1</v>
      </c>
      <c r="C7" s="55">
        <f t="shared" si="3"/>
        <v>13.9</v>
      </c>
      <c r="D7" s="58"/>
      <c r="E7" s="56">
        <f t="shared" si="0"/>
        <v>0</v>
      </c>
      <c r="F7" s="56">
        <f t="shared" si="1"/>
        <v>0</v>
      </c>
      <c r="G7" s="58"/>
      <c r="H7" s="56">
        <f t="shared" si="4"/>
        <v>0</v>
      </c>
      <c r="I7" s="56">
        <f t="shared" si="5"/>
        <v>0</v>
      </c>
      <c r="J7" s="58"/>
      <c r="K7" s="56">
        <f t="shared" si="6"/>
        <v>0</v>
      </c>
      <c r="L7" s="56">
        <f t="shared" si="7"/>
        <v>0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6">
        <f t="shared" si="8"/>
        <v>0</v>
      </c>
      <c r="AJ7" s="56">
        <f t="shared" si="9"/>
        <v>0</v>
      </c>
      <c r="AK7" s="58"/>
      <c r="AL7" s="56">
        <f t="shared" si="10"/>
        <v>0</v>
      </c>
      <c r="AM7" s="56">
        <f t="shared" si="11"/>
        <v>0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202"/>
      <c r="BC7" s="58"/>
      <c r="BD7" s="58"/>
      <c r="BE7" s="202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6">
        <f t="shared" si="12"/>
        <v>0</v>
      </c>
      <c r="BQ7" s="56">
        <f t="shared" si="13"/>
        <v>0</v>
      </c>
      <c r="BR7" s="58"/>
      <c r="BS7" s="56">
        <f t="shared" si="14"/>
        <v>0</v>
      </c>
      <c r="BT7" s="56">
        <f t="shared" si="15"/>
        <v>0</v>
      </c>
      <c r="BU7" s="58"/>
      <c r="BV7" s="56">
        <f t="shared" si="16"/>
        <v>0</v>
      </c>
      <c r="BW7" s="56">
        <f t="shared" si="17"/>
        <v>0</v>
      </c>
      <c r="BX7" s="58"/>
      <c r="BY7" s="56">
        <f t="shared" si="18"/>
        <v>0</v>
      </c>
      <c r="BZ7" s="56">
        <f t="shared" si="19"/>
        <v>0</v>
      </c>
      <c r="CA7" s="58"/>
      <c r="CB7" s="56">
        <f t="shared" si="20"/>
        <v>0</v>
      </c>
      <c r="CC7" s="56">
        <f t="shared" si="21"/>
        <v>0</v>
      </c>
      <c r="CD7" s="58"/>
      <c r="CE7" s="56">
        <f t="shared" si="22"/>
        <v>0</v>
      </c>
      <c r="CF7" s="56">
        <f t="shared" si="23"/>
        <v>0</v>
      </c>
      <c r="CG7" s="58"/>
      <c r="CH7" s="56">
        <f t="shared" si="24"/>
        <v>0</v>
      </c>
      <c r="CI7" s="56">
        <f t="shared" si="25"/>
        <v>0</v>
      </c>
      <c r="CJ7" s="58"/>
      <c r="CK7" s="56">
        <f t="shared" si="26"/>
        <v>0</v>
      </c>
      <c r="CL7" s="56">
        <f t="shared" si="27"/>
        <v>0</v>
      </c>
      <c r="CM7" s="58"/>
      <c r="CN7" s="56">
        <f t="shared" si="28"/>
        <v>0</v>
      </c>
      <c r="CO7" s="56">
        <f t="shared" si="29"/>
        <v>0</v>
      </c>
      <c r="CP7" s="58"/>
      <c r="CQ7" s="56">
        <f t="shared" si="30"/>
        <v>0</v>
      </c>
      <c r="CR7" s="56">
        <f t="shared" si="31"/>
        <v>0</v>
      </c>
      <c r="CS7" s="58"/>
      <c r="CT7" s="56">
        <f t="shared" si="32"/>
        <v>0</v>
      </c>
      <c r="CU7" s="56">
        <f t="shared" si="33"/>
        <v>0</v>
      </c>
      <c r="CV7" s="58"/>
      <c r="CW7" s="56">
        <f t="shared" si="34"/>
        <v>0</v>
      </c>
      <c r="CX7" s="56">
        <f t="shared" si="35"/>
        <v>0</v>
      </c>
      <c r="CY7" s="58"/>
      <c r="CZ7" s="56">
        <f t="shared" si="36"/>
        <v>0</v>
      </c>
      <c r="DA7" s="56">
        <f t="shared" si="37"/>
        <v>0</v>
      </c>
      <c r="DB7" s="58"/>
      <c r="DC7" s="56">
        <f t="shared" si="38"/>
        <v>0</v>
      </c>
      <c r="DD7" s="56">
        <f t="shared" si="39"/>
        <v>0</v>
      </c>
    </row>
    <row r="8" spans="1:108" s="41" customFormat="1" ht="12.75">
      <c r="A8" s="53">
        <f t="shared" si="2"/>
        <v>14</v>
      </c>
      <c r="B8" s="54" t="s">
        <v>1</v>
      </c>
      <c r="C8" s="55">
        <f t="shared" si="3"/>
        <v>14.9</v>
      </c>
      <c r="D8" s="58"/>
      <c r="E8" s="56">
        <f t="shared" si="0"/>
        <v>0</v>
      </c>
      <c r="F8" s="56">
        <f t="shared" si="1"/>
        <v>0</v>
      </c>
      <c r="G8" s="58"/>
      <c r="H8" s="56">
        <f t="shared" si="4"/>
        <v>0</v>
      </c>
      <c r="I8" s="56">
        <f t="shared" si="5"/>
        <v>0</v>
      </c>
      <c r="J8" s="58"/>
      <c r="K8" s="56">
        <f t="shared" si="6"/>
        <v>0</v>
      </c>
      <c r="L8" s="56">
        <f t="shared" si="7"/>
        <v>0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6">
        <f t="shared" si="8"/>
        <v>0</v>
      </c>
      <c r="AJ8" s="56">
        <f t="shared" si="9"/>
        <v>0</v>
      </c>
      <c r="AK8" s="58"/>
      <c r="AL8" s="56">
        <f t="shared" si="10"/>
        <v>0</v>
      </c>
      <c r="AM8" s="56">
        <f t="shared" si="11"/>
        <v>0</v>
      </c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6">
        <f t="shared" si="12"/>
        <v>0</v>
      </c>
      <c r="BQ8" s="56">
        <f t="shared" si="13"/>
        <v>0</v>
      </c>
      <c r="BR8" s="58"/>
      <c r="BS8" s="56">
        <f t="shared" si="14"/>
        <v>0</v>
      </c>
      <c r="BT8" s="56">
        <f t="shared" si="15"/>
        <v>0</v>
      </c>
      <c r="BU8" s="58"/>
      <c r="BV8" s="56">
        <f t="shared" si="16"/>
        <v>0</v>
      </c>
      <c r="BW8" s="56">
        <f t="shared" si="17"/>
        <v>0</v>
      </c>
      <c r="BX8" s="58"/>
      <c r="BY8" s="56">
        <f t="shared" si="18"/>
        <v>0</v>
      </c>
      <c r="BZ8" s="56">
        <f t="shared" si="19"/>
        <v>0</v>
      </c>
      <c r="CA8" s="58"/>
      <c r="CB8" s="56">
        <f t="shared" si="20"/>
        <v>0</v>
      </c>
      <c r="CC8" s="56">
        <f t="shared" si="21"/>
        <v>0</v>
      </c>
      <c r="CD8" s="58"/>
      <c r="CE8" s="56">
        <f t="shared" si="22"/>
        <v>0</v>
      </c>
      <c r="CF8" s="56">
        <f t="shared" si="23"/>
        <v>0</v>
      </c>
      <c r="CG8" s="58"/>
      <c r="CH8" s="56">
        <f t="shared" si="24"/>
        <v>0</v>
      </c>
      <c r="CI8" s="56">
        <f t="shared" si="25"/>
        <v>0</v>
      </c>
      <c r="CJ8" s="58"/>
      <c r="CK8" s="56">
        <f t="shared" si="26"/>
        <v>0</v>
      </c>
      <c r="CL8" s="56">
        <f t="shared" si="27"/>
        <v>0</v>
      </c>
      <c r="CM8" s="58"/>
      <c r="CN8" s="56">
        <f t="shared" si="28"/>
        <v>0</v>
      </c>
      <c r="CO8" s="56">
        <f t="shared" si="29"/>
        <v>0</v>
      </c>
      <c r="CP8" s="58"/>
      <c r="CQ8" s="56">
        <f t="shared" si="30"/>
        <v>0</v>
      </c>
      <c r="CR8" s="56">
        <f t="shared" si="31"/>
        <v>0</v>
      </c>
      <c r="CS8" s="58"/>
      <c r="CT8" s="56">
        <f t="shared" si="32"/>
        <v>0</v>
      </c>
      <c r="CU8" s="56">
        <f t="shared" si="33"/>
        <v>0</v>
      </c>
      <c r="CV8" s="58"/>
      <c r="CW8" s="56">
        <f t="shared" si="34"/>
        <v>0</v>
      </c>
      <c r="CX8" s="56">
        <f t="shared" si="35"/>
        <v>0</v>
      </c>
      <c r="CY8" s="58"/>
      <c r="CZ8" s="56">
        <f t="shared" si="36"/>
        <v>0</v>
      </c>
      <c r="DA8" s="56">
        <f t="shared" si="37"/>
        <v>0</v>
      </c>
      <c r="DB8" s="58"/>
      <c r="DC8" s="56">
        <f t="shared" si="38"/>
        <v>0</v>
      </c>
      <c r="DD8" s="56">
        <f t="shared" si="39"/>
        <v>0</v>
      </c>
    </row>
    <row r="9" spans="1:108" s="41" customFormat="1" ht="12.75">
      <c r="A9" s="53">
        <f t="shared" si="2"/>
        <v>15</v>
      </c>
      <c r="B9" s="54" t="s">
        <v>1</v>
      </c>
      <c r="C9" s="55">
        <f t="shared" si="3"/>
        <v>15.9</v>
      </c>
      <c r="D9" s="58"/>
      <c r="E9" s="56">
        <f t="shared" si="0"/>
        <v>0</v>
      </c>
      <c r="F9" s="56">
        <f t="shared" si="1"/>
        <v>0</v>
      </c>
      <c r="G9" s="58"/>
      <c r="H9" s="56">
        <f t="shared" si="4"/>
        <v>0</v>
      </c>
      <c r="I9" s="56">
        <f t="shared" si="5"/>
        <v>0</v>
      </c>
      <c r="J9" s="58"/>
      <c r="K9" s="56">
        <f t="shared" si="6"/>
        <v>0</v>
      </c>
      <c r="L9" s="56">
        <f t="shared" si="7"/>
        <v>0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6">
        <f t="shared" si="8"/>
        <v>0</v>
      </c>
      <c r="AJ9" s="56">
        <f t="shared" si="9"/>
        <v>0</v>
      </c>
      <c r="AK9" s="58"/>
      <c r="AL9" s="56">
        <f t="shared" si="10"/>
        <v>0</v>
      </c>
      <c r="AM9" s="56">
        <f t="shared" si="11"/>
        <v>0</v>
      </c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6">
        <f aca="true" t="shared" si="40" ref="BM9:BM21">($A9+0.5)*BL9</f>
        <v>0</v>
      </c>
      <c r="BN9" s="56">
        <f aca="true" t="shared" si="41" ref="BN9:BN17">0.0027*(POWER($A9+0.5,3.3919))*BL9</f>
        <v>0</v>
      </c>
      <c r="BO9" s="58"/>
      <c r="BP9" s="56">
        <f t="shared" si="12"/>
        <v>0</v>
      </c>
      <c r="BQ9" s="56">
        <f t="shared" si="13"/>
        <v>0</v>
      </c>
      <c r="BR9" s="58"/>
      <c r="BS9" s="56">
        <f t="shared" si="14"/>
        <v>0</v>
      </c>
      <c r="BT9" s="56">
        <f t="shared" si="15"/>
        <v>0</v>
      </c>
      <c r="BU9" s="58"/>
      <c r="BV9" s="56">
        <f t="shared" si="16"/>
        <v>0</v>
      </c>
      <c r="BW9" s="56">
        <f t="shared" si="17"/>
        <v>0</v>
      </c>
      <c r="BX9" s="58"/>
      <c r="BY9" s="56">
        <f t="shared" si="18"/>
        <v>0</v>
      </c>
      <c r="BZ9" s="56">
        <f t="shared" si="19"/>
        <v>0</v>
      </c>
      <c r="CA9" s="58"/>
      <c r="CB9" s="56">
        <f t="shared" si="20"/>
        <v>0</v>
      </c>
      <c r="CC9" s="56">
        <f t="shared" si="21"/>
        <v>0</v>
      </c>
      <c r="CD9" s="58"/>
      <c r="CE9" s="56">
        <f t="shared" si="22"/>
        <v>0</v>
      </c>
      <c r="CF9" s="56">
        <f t="shared" si="23"/>
        <v>0</v>
      </c>
      <c r="CG9" s="58"/>
      <c r="CH9" s="56">
        <f t="shared" si="24"/>
        <v>0</v>
      </c>
      <c r="CI9" s="56">
        <f t="shared" si="25"/>
        <v>0</v>
      </c>
      <c r="CJ9" s="58"/>
      <c r="CK9" s="56">
        <f t="shared" si="26"/>
        <v>0</v>
      </c>
      <c r="CL9" s="56">
        <f t="shared" si="27"/>
        <v>0</v>
      </c>
      <c r="CM9" s="58"/>
      <c r="CN9" s="56">
        <f t="shared" si="28"/>
        <v>0</v>
      </c>
      <c r="CO9" s="56">
        <f t="shared" si="29"/>
        <v>0</v>
      </c>
      <c r="CP9" s="58"/>
      <c r="CQ9" s="56">
        <f t="shared" si="30"/>
        <v>0</v>
      </c>
      <c r="CR9" s="56">
        <f t="shared" si="31"/>
        <v>0</v>
      </c>
      <c r="CS9" s="58"/>
      <c r="CT9" s="56">
        <f t="shared" si="32"/>
        <v>0</v>
      </c>
      <c r="CU9" s="56">
        <f t="shared" si="33"/>
        <v>0</v>
      </c>
      <c r="CV9" s="58"/>
      <c r="CW9" s="56">
        <f t="shared" si="34"/>
        <v>0</v>
      </c>
      <c r="CX9" s="56">
        <f t="shared" si="35"/>
        <v>0</v>
      </c>
      <c r="CY9" s="58"/>
      <c r="CZ9" s="56">
        <f t="shared" si="36"/>
        <v>0</v>
      </c>
      <c r="DA9" s="56">
        <f t="shared" si="37"/>
        <v>0</v>
      </c>
      <c r="DB9" s="58"/>
      <c r="DC9" s="56">
        <f t="shared" si="38"/>
        <v>0</v>
      </c>
      <c r="DD9" s="56">
        <f t="shared" si="39"/>
        <v>0</v>
      </c>
    </row>
    <row r="10" spans="1:108" s="41" customFormat="1" ht="12.75">
      <c r="A10" s="53">
        <f t="shared" si="2"/>
        <v>16</v>
      </c>
      <c r="B10" s="54" t="s">
        <v>1</v>
      </c>
      <c r="C10" s="55">
        <f t="shared" si="3"/>
        <v>16.9</v>
      </c>
      <c r="D10" s="58"/>
      <c r="E10" s="56">
        <f t="shared" si="0"/>
        <v>0</v>
      </c>
      <c r="F10" s="56">
        <f t="shared" si="1"/>
        <v>0</v>
      </c>
      <c r="G10" s="58"/>
      <c r="H10" s="56">
        <f t="shared" si="4"/>
        <v>0</v>
      </c>
      <c r="I10" s="56">
        <f t="shared" si="5"/>
        <v>0</v>
      </c>
      <c r="J10" s="58"/>
      <c r="K10" s="56">
        <f t="shared" si="6"/>
        <v>0</v>
      </c>
      <c r="L10" s="56">
        <f t="shared" si="7"/>
        <v>0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6">
        <f t="shared" si="8"/>
        <v>0</v>
      </c>
      <c r="AJ10" s="56">
        <f t="shared" si="9"/>
        <v>0</v>
      </c>
      <c r="AK10" s="58"/>
      <c r="AL10" s="56">
        <f t="shared" si="10"/>
        <v>0</v>
      </c>
      <c r="AM10" s="56">
        <f t="shared" si="11"/>
        <v>0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6">
        <f aca="true" t="shared" si="42" ref="BJ10:BJ19">($A10+0.5)*BI10</f>
        <v>0</v>
      </c>
      <c r="BK10" s="56">
        <f aca="true" t="shared" si="43" ref="BK10:BK19">0.0027*(POWER($A10+0.5,3.3919))*BI10</f>
        <v>0</v>
      </c>
      <c r="BL10" s="58"/>
      <c r="BM10" s="56">
        <f t="shared" si="40"/>
        <v>0</v>
      </c>
      <c r="BN10" s="56">
        <f t="shared" si="41"/>
        <v>0</v>
      </c>
      <c r="BO10" s="58"/>
      <c r="BP10" s="56">
        <f t="shared" si="12"/>
        <v>0</v>
      </c>
      <c r="BQ10" s="56">
        <f t="shared" si="13"/>
        <v>0</v>
      </c>
      <c r="BR10" s="58"/>
      <c r="BS10" s="56">
        <f t="shared" si="14"/>
        <v>0</v>
      </c>
      <c r="BT10" s="56">
        <f t="shared" si="15"/>
        <v>0</v>
      </c>
      <c r="BU10" s="58"/>
      <c r="BV10" s="56">
        <f t="shared" si="16"/>
        <v>0</v>
      </c>
      <c r="BW10" s="56">
        <f t="shared" si="17"/>
        <v>0</v>
      </c>
      <c r="BX10" s="58"/>
      <c r="BY10" s="56">
        <f t="shared" si="18"/>
        <v>0</v>
      </c>
      <c r="BZ10" s="56">
        <f t="shared" si="19"/>
        <v>0</v>
      </c>
      <c r="CA10" s="58"/>
      <c r="CB10" s="56">
        <f t="shared" si="20"/>
        <v>0</v>
      </c>
      <c r="CC10" s="56">
        <f t="shared" si="21"/>
        <v>0</v>
      </c>
      <c r="CD10" s="58"/>
      <c r="CE10" s="56">
        <f t="shared" si="22"/>
        <v>0</v>
      </c>
      <c r="CF10" s="56">
        <f t="shared" si="23"/>
        <v>0</v>
      </c>
      <c r="CG10" s="58"/>
      <c r="CH10" s="56">
        <f t="shared" si="24"/>
        <v>0</v>
      </c>
      <c r="CI10" s="56">
        <f t="shared" si="25"/>
        <v>0</v>
      </c>
      <c r="CJ10" s="58"/>
      <c r="CK10" s="56">
        <f t="shared" si="26"/>
        <v>0</v>
      </c>
      <c r="CL10" s="56">
        <f t="shared" si="27"/>
        <v>0</v>
      </c>
      <c r="CM10" s="58"/>
      <c r="CN10" s="56">
        <f t="shared" si="28"/>
        <v>0</v>
      </c>
      <c r="CO10" s="56">
        <f t="shared" si="29"/>
        <v>0</v>
      </c>
      <c r="CP10" s="58"/>
      <c r="CQ10" s="56">
        <f t="shared" si="30"/>
        <v>0</v>
      </c>
      <c r="CR10" s="56">
        <f t="shared" si="31"/>
        <v>0</v>
      </c>
      <c r="CS10" s="58"/>
      <c r="CT10" s="56">
        <f t="shared" si="32"/>
        <v>0</v>
      </c>
      <c r="CU10" s="56">
        <f t="shared" si="33"/>
        <v>0</v>
      </c>
      <c r="CV10" s="58"/>
      <c r="CW10" s="56">
        <f t="shared" si="34"/>
        <v>0</v>
      </c>
      <c r="CX10" s="56">
        <f t="shared" si="35"/>
        <v>0</v>
      </c>
      <c r="CY10" s="58"/>
      <c r="CZ10" s="56">
        <f t="shared" si="36"/>
        <v>0</v>
      </c>
      <c r="DA10" s="56">
        <f t="shared" si="37"/>
        <v>0</v>
      </c>
      <c r="DB10" s="58"/>
      <c r="DC10" s="56">
        <f t="shared" si="38"/>
        <v>0</v>
      </c>
      <c r="DD10" s="56">
        <f t="shared" si="39"/>
        <v>0</v>
      </c>
    </row>
    <row r="11" spans="1:108" s="41" customFormat="1" ht="12.75">
      <c r="A11" s="53">
        <f t="shared" si="2"/>
        <v>17</v>
      </c>
      <c r="B11" s="54" t="s">
        <v>1</v>
      </c>
      <c r="C11" s="55">
        <f t="shared" si="3"/>
        <v>17.9</v>
      </c>
      <c r="D11" s="58"/>
      <c r="E11" s="56">
        <f t="shared" si="0"/>
        <v>0</v>
      </c>
      <c r="F11" s="56">
        <f t="shared" si="1"/>
        <v>0</v>
      </c>
      <c r="G11" s="58"/>
      <c r="H11" s="56">
        <f t="shared" si="4"/>
        <v>0</v>
      </c>
      <c r="I11" s="56">
        <f t="shared" si="5"/>
        <v>0</v>
      </c>
      <c r="J11" s="58"/>
      <c r="K11" s="56">
        <f t="shared" si="6"/>
        <v>0</v>
      </c>
      <c r="L11" s="56">
        <f t="shared" si="7"/>
        <v>0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6">
        <f t="shared" si="8"/>
        <v>0</v>
      </c>
      <c r="AJ11" s="56">
        <f t="shared" si="9"/>
        <v>0</v>
      </c>
      <c r="AK11" s="58"/>
      <c r="AL11" s="56">
        <f t="shared" si="10"/>
        <v>0</v>
      </c>
      <c r="AM11" s="56">
        <f t="shared" si="11"/>
        <v>0</v>
      </c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6">
        <f aca="true" t="shared" si="44" ref="BG11:BG19">($A11+0.5)*BF11</f>
        <v>0</v>
      </c>
      <c r="BH11" s="56">
        <f aca="true" t="shared" si="45" ref="BH11:BH19">0.0027*(POWER($A11+0.5,3.3919))*BF11</f>
        <v>0</v>
      </c>
      <c r="BI11" s="58"/>
      <c r="BJ11" s="56">
        <f t="shared" si="42"/>
        <v>0</v>
      </c>
      <c r="BK11" s="56">
        <f t="shared" si="43"/>
        <v>0</v>
      </c>
      <c r="BL11" s="58"/>
      <c r="BM11" s="56">
        <f t="shared" si="40"/>
        <v>0</v>
      </c>
      <c r="BN11" s="56">
        <f t="shared" si="41"/>
        <v>0</v>
      </c>
      <c r="BO11" s="58"/>
      <c r="BP11" s="56">
        <f t="shared" si="12"/>
        <v>0</v>
      </c>
      <c r="BQ11" s="56">
        <f t="shared" si="13"/>
        <v>0</v>
      </c>
      <c r="BR11" s="58"/>
      <c r="BS11" s="56">
        <f t="shared" si="14"/>
        <v>0</v>
      </c>
      <c r="BT11" s="56">
        <f t="shared" si="15"/>
        <v>0</v>
      </c>
      <c r="BU11" s="58"/>
      <c r="BV11" s="56">
        <f t="shared" si="16"/>
        <v>0</v>
      </c>
      <c r="BW11" s="56">
        <f t="shared" si="17"/>
        <v>0</v>
      </c>
      <c r="BX11" s="58"/>
      <c r="BY11" s="56">
        <f t="shared" si="18"/>
        <v>0</v>
      </c>
      <c r="BZ11" s="56">
        <f t="shared" si="19"/>
        <v>0</v>
      </c>
      <c r="CA11" s="58"/>
      <c r="CB11" s="56">
        <f t="shared" si="20"/>
        <v>0</v>
      </c>
      <c r="CC11" s="56">
        <f t="shared" si="21"/>
        <v>0</v>
      </c>
      <c r="CD11" s="58"/>
      <c r="CE11" s="56">
        <f t="shared" si="22"/>
        <v>0</v>
      </c>
      <c r="CF11" s="56">
        <f t="shared" si="23"/>
        <v>0</v>
      </c>
      <c r="CG11" s="58"/>
      <c r="CH11" s="56">
        <f t="shared" si="24"/>
        <v>0</v>
      </c>
      <c r="CI11" s="56">
        <f t="shared" si="25"/>
        <v>0</v>
      </c>
      <c r="CJ11" s="58"/>
      <c r="CK11" s="56">
        <f t="shared" si="26"/>
        <v>0</v>
      </c>
      <c r="CL11" s="56">
        <f t="shared" si="27"/>
        <v>0</v>
      </c>
      <c r="CM11" s="58"/>
      <c r="CN11" s="56">
        <f t="shared" si="28"/>
        <v>0</v>
      </c>
      <c r="CO11" s="56">
        <f t="shared" si="29"/>
        <v>0</v>
      </c>
      <c r="CP11" s="58"/>
      <c r="CQ11" s="56">
        <f t="shared" si="30"/>
        <v>0</v>
      </c>
      <c r="CR11" s="56">
        <f t="shared" si="31"/>
        <v>0</v>
      </c>
      <c r="CS11" s="58"/>
      <c r="CT11" s="56">
        <f t="shared" si="32"/>
        <v>0</v>
      </c>
      <c r="CU11" s="56">
        <f t="shared" si="33"/>
        <v>0</v>
      </c>
      <c r="CV11" s="58"/>
      <c r="CW11" s="56">
        <f t="shared" si="34"/>
        <v>0</v>
      </c>
      <c r="CX11" s="56">
        <f t="shared" si="35"/>
        <v>0</v>
      </c>
      <c r="CY11" s="58"/>
      <c r="CZ11" s="56">
        <f t="shared" si="36"/>
        <v>0</v>
      </c>
      <c r="DA11" s="56">
        <f t="shared" si="37"/>
        <v>0</v>
      </c>
      <c r="DB11" s="58"/>
      <c r="DC11" s="56">
        <f t="shared" si="38"/>
        <v>0</v>
      </c>
      <c r="DD11" s="56">
        <f t="shared" si="39"/>
        <v>0</v>
      </c>
    </row>
    <row r="12" spans="1:108" s="41" customFormat="1" ht="12.75">
      <c r="A12" s="53">
        <f t="shared" si="2"/>
        <v>18</v>
      </c>
      <c r="B12" s="54" t="s">
        <v>1</v>
      </c>
      <c r="C12" s="55">
        <f t="shared" si="3"/>
        <v>18.9</v>
      </c>
      <c r="D12" s="58"/>
      <c r="E12" s="56">
        <f t="shared" si="0"/>
        <v>0</v>
      </c>
      <c r="F12" s="56">
        <f t="shared" si="1"/>
        <v>0</v>
      </c>
      <c r="G12" s="58"/>
      <c r="H12" s="56">
        <f t="shared" si="4"/>
        <v>0</v>
      </c>
      <c r="I12" s="56">
        <f t="shared" si="5"/>
        <v>0</v>
      </c>
      <c r="J12" s="58"/>
      <c r="K12" s="56">
        <f t="shared" si="6"/>
        <v>0</v>
      </c>
      <c r="L12" s="56">
        <f t="shared" si="7"/>
        <v>0</v>
      </c>
      <c r="M12" s="58"/>
      <c r="N12" s="58"/>
      <c r="O12" s="58"/>
      <c r="P12" s="58"/>
      <c r="Q12" s="58"/>
      <c r="R12" s="58"/>
      <c r="S12" s="58"/>
      <c r="T12" s="56">
        <f aca="true" t="shared" si="46" ref="T12:T37">($A12+0.5)*S12</f>
        <v>0</v>
      </c>
      <c r="U12" s="56">
        <f aca="true" t="shared" si="47" ref="U12:U37">0.0027*(POWER($A12+0.5,3.3919))*S12</f>
        <v>0</v>
      </c>
      <c r="V12" s="58"/>
      <c r="W12" s="56">
        <f aca="true" t="shared" si="48" ref="W12:W37">($A12+0.5)*V12</f>
        <v>0</v>
      </c>
      <c r="X12" s="56">
        <f aca="true" t="shared" si="49" ref="X12:X36">0.0027*(POWER($A12+0.5,3.3919))*V12</f>
        <v>0</v>
      </c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6">
        <f t="shared" si="8"/>
        <v>0</v>
      </c>
      <c r="AJ12" s="56">
        <f t="shared" si="9"/>
        <v>0</v>
      </c>
      <c r="AK12" s="58"/>
      <c r="AL12" s="56">
        <f t="shared" si="10"/>
        <v>0</v>
      </c>
      <c r="AM12" s="56">
        <f t="shared" si="11"/>
        <v>0</v>
      </c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6">
        <f t="shared" si="44"/>
        <v>0</v>
      </c>
      <c r="BH12" s="56">
        <f t="shared" si="45"/>
        <v>0</v>
      </c>
      <c r="BI12" s="58"/>
      <c r="BJ12" s="56">
        <f t="shared" si="42"/>
        <v>0</v>
      </c>
      <c r="BK12" s="56">
        <f t="shared" si="43"/>
        <v>0</v>
      </c>
      <c r="BL12" s="58">
        <v>1</v>
      </c>
      <c r="BM12" s="56">
        <f t="shared" si="40"/>
        <v>18.5</v>
      </c>
      <c r="BN12" s="56">
        <f t="shared" si="41"/>
        <v>53.63935534608816</v>
      </c>
      <c r="BO12" s="58"/>
      <c r="BP12" s="56">
        <f t="shared" si="12"/>
        <v>0</v>
      </c>
      <c r="BQ12" s="56">
        <f t="shared" si="13"/>
        <v>0</v>
      </c>
      <c r="BR12" s="58"/>
      <c r="BS12" s="56">
        <f t="shared" si="14"/>
        <v>0</v>
      </c>
      <c r="BT12" s="56">
        <f t="shared" si="15"/>
        <v>0</v>
      </c>
      <c r="BU12" s="58"/>
      <c r="BV12" s="56">
        <f t="shared" si="16"/>
        <v>0</v>
      </c>
      <c r="BW12" s="56">
        <f t="shared" si="17"/>
        <v>0</v>
      </c>
      <c r="BX12" s="58">
        <v>2</v>
      </c>
      <c r="BY12" s="56">
        <f t="shared" si="18"/>
        <v>37</v>
      </c>
      <c r="BZ12" s="56">
        <f t="shared" si="19"/>
        <v>107.27871069217632</v>
      </c>
      <c r="CA12" s="58"/>
      <c r="CB12" s="56">
        <f t="shared" si="20"/>
        <v>0</v>
      </c>
      <c r="CC12" s="56">
        <f t="shared" si="21"/>
        <v>0</v>
      </c>
      <c r="CD12" s="58"/>
      <c r="CE12" s="56">
        <f t="shared" si="22"/>
        <v>0</v>
      </c>
      <c r="CF12" s="56">
        <f t="shared" si="23"/>
        <v>0</v>
      </c>
      <c r="CG12" s="58"/>
      <c r="CH12" s="56">
        <f t="shared" si="24"/>
        <v>0</v>
      </c>
      <c r="CI12" s="56">
        <f t="shared" si="25"/>
        <v>0</v>
      </c>
      <c r="CJ12" s="58"/>
      <c r="CK12" s="56">
        <f t="shared" si="26"/>
        <v>0</v>
      </c>
      <c r="CL12" s="56">
        <f t="shared" si="27"/>
        <v>0</v>
      </c>
      <c r="CM12" s="58"/>
      <c r="CN12" s="56">
        <f t="shared" si="28"/>
        <v>0</v>
      </c>
      <c r="CO12" s="56">
        <f t="shared" si="29"/>
        <v>0</v>
      </c>
      <c r="CP12" s="58"/>
      <c r="CQ12" s="56">
        <f t="shared" si="30"/>
        <v>0</v>
      </c>
      <c r="CR12" s="56">
        <f t="shared" si="31"/>
        <v>0</v>
      </c>
      <c r="CS12" s="58"/>
      <c r="CT12" s="56">
        <f t="shared" si="32"/>
        <v>0</v>
      </c>
      <c r="CU12" s="56">
        <f t="shared" si="33"/>
        <v>0</v>
      </c>
      <c r="CV12" s="58"/>
      <c r="CW12" s="56">
        <f t="shared" si="34"/>
        <v>0</v>
      </c>
      <c r="CX12" s="56">
        <f t="shared" si="35"/>
        <v>0</v>
      </c>
      <c r="CY12" s="58"/>
      <c r="CZ12" s="56">
        <f t="shared" si="36"/>
        <v>0</v>
      </c>
      <c r="DA12" s="56">
        <f t="shared" si="37"/>
        <v>0</v>
      </c>
      <c r="DB12" s="58"/>
      <c r="DC12" s="56">
        <f t="shared" si="38"/>
        <v>0</v>
      </c>
      <c r="DD12" s="56">
        <f t="shared" si="39"/>
        <v>0</v>
      </c>
    </row>
    <row r="13" spans="1:108" s="41" customFormat="1" ht="12.75">
      <c r="A13" s="53">
        <f t="shared" si="2"/>
        <v>19</v>
      </c>
      <c r="B13" s="54" t="s">
        <v>1</v>
      </c>
      <c r="C13" s="55">
        <f t="shared" si="3"/>
        <v>19.9</v>
      </c>
      <c r="D13" s="58"/>
      <c r="E13" s="56">
        <f t="shared" si="0"/>
        <v>0</v>
      </c>
      <c r="F13" s="56">
        <f t="shared" si="1"/>
        <v>0</v>
      </c>
      <c r="G13" s="58"/>
      <c r="H13" s="56">
        <f t="shared" si="4"/>
        <v>0</v>
      </c>
      <c r="I13" s="56">
        <f t="shared" si="5"/>
        <v>0</v>
      </c>
      <c r="J13" s="58"/>
      <c r="K13" s="56">
        <f t="shared" si="6"/>
        <v>0</v>
      </c>
      <c r="L13" s="56">
        <f t="shared" si="7"/>
        <v>0</v>
      </c>
      <c r="M13" s="58"/>
      <c r="N13" s="58"/>
      <c r="O13" s="58"/>
      <c r="P13" s="58"/>
      <c r="Q13" s="58"/>
      <c r="R13" s="58"/>
      <c r="S13" s="58"/>
      <c r="T13" s="56">
        <f t="shared" si="46"/>
        <v>0</v>
      </c>
      <c r="U13" s="56">
        <f t="shared" si="47"/>
        <v>0</v>
      </c>
      <c r="V13" s="58"/>
      <c r="W13" s="56">
        <f t="shared" si="48"/>
        <v>0</v>
      </c>
      <c r="X13" s="56">
        <f t="shared" si="49"/>
        <v>0</v>
      </c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6">
        <f t="shared" si="8"/>
        <v>0</v>
      </c>
      <c r="AJ13" s="56">
        <f t="shared" si="9"/>
        <v>0</v>
      </c>
      <c r="AK13" s="58"/>
      <c r="AL13" s="56">
        <f t="shared" si="10"/>
        <v>0</v>
      </c>
      <c r="AM13" s="56">
        <f t="shared" si="11"/>
        <v>0</v>
      </c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6">
        <f aca="true" t="shared" si="50" ref="AX13:AX35">($A13+0.5)*AW13</f>
        <v>0</v>
      </c>
      <c r="AY13" s="56">
        <f aca="true" t="shared" si="51" ref="AY13:AY33">0.0027*(POWER($A13+0.5,3.3919))*AW13</f>
        <v>0</v>
      </c>
      <c r="AZ13" s="58"/>
      <c r="BA13" s="56">
        <f aca="true" t="shared" si="52" ref="BA13:BA21">($A13+0.5)*AZ13</f>
        <v>0</v>
      </c>
      <c r="BB13" s="56">
        <f aca="true" t="shared" si="53" ref="BB13:BB21">0.0027*(POWER($A13+0.5,3.3919))*AZ13</f>
        <v>0</v>
      </c>
      <c r="BC13" s="58"/>
      <c r="BD13" s="56">
        <f aca="true" t="shared" si="54" ref="BD13:BD21">($A13+0.5)*BC13</f>
        <v>0</v>
      </c>
      <c r="BE13" s="56">
        <f aca="true" t="shared" si="55" ref="BE13:BE21">0.0027*(POWER($A13+0.5,3.3919))*BC13</f>
        <v>0</v>
      </c>
      <c r="BF13" s="58"/>
      <c r="BG13" s="56">
        <f t="shared" si="44"/>
        <v>0</v>
      </c>
      <c r="BH13" s="56">
        <f t="shared" si="45"/>
        <v>0</v>
      </c>
      <c r="BI13" s="58"/>
      <c r="BJ13" s="56">
        <f t="shared" si="42"/>
        <v>0</v>
      </c>
      <c r="BK13" s="56">
        <f t="shared" si="43"/>
        <v>0</v>
      </c>
      <c r="BL13" s="58"/>
      <c r="BM13" s="56">
        <f t="shared" si="40"/>
        <v>0</v>
      </c>
      <c r="BN13" s="56">
        <f t="shared" si="41"/>
        <v>0</v>
      </c>
      <c r="BO13" s="58"/>
      <c r="BP13" s="56">
        <f t="shared" si="12"/>
        <v>0</v>
      </c>
      <c r="BQ13" s="56">
        <f t="shared" si="13"/>
        <v>0</v>
      </c>
      <c r="BR13" s="58"/>
      <c r="BS13" s="56">
        <f t="shared" si="14"/>
        <v>0</v>
      </c>
      <c r="BT13" s="56">
        <f t="shared" si="15"/>
        <v>0</v>
      </c>
      <c r="BU13" s="58">
        <v>1</v>
      </c>
      <c r="BV13" s="56">
        <f t="shared" si="16"/>
        <v>19.5</v>
      </c>
      <c r="BW13" s="56">
        <f t="shared" si="17"/>
        <v>64.12570642432615</v>
      </c>
      <c r="BX13" s="58">
        <v>27</v>
      </c>
      <c r="BY13" s="56">
        <f t="shared" si="18"/>
        <v>526.5</v>
      </c>
      <c r="BZ13" s="56">
        <f t="shared" si="19"/>
        <v>1731.3940734568062</v>
      </c>
      <c r="CA13" s="58"/>
      <c r="CB13" s="56">
        <f t="shared" si="20"/>
        <v>0</v>
      </c>
      <c r="CC13" s="56">
        <f t="shared" si="21"/>
        <v>0</v>
      </c>
      <c r="CD13" s="58"/>
      <c r="CE13" s="56">
        <f t="shared" si="22"/>
        <v>0</v>
      </c>
      <c r="CF13" s="56">
        <f t="shared" si="23"/>
        <v>0</v>
      </c>
      <c r="CG13" s="58"/>
      <c r="CH13" s="56">
        <f t="shared" si="24"/>
        <v>0</v>
      </c>
      <c r="CI13" s="56">
        <f t="shared" si="25"/>
        <v>0</v>
      </c>
      <c r="CJ13" s="58"/>
      <c r="CK13" s="56">
        <f t="shared" si="26"/>
        <v>0</v>
      </c>
      <c r="CL13" s="56">
        <f t="shared" si="27"/>
        <v>0</v>
      </c>
      <c r="CM13" s="58"/>
      <c r="CN13" s="56">
        <f t="shared" si="28"/>
        <v>0</v>
      </c>
      <c r="CO13" s="56">
        <f t="shared" si="29"/>
        <v>0</v>
      </c>
      <c r="CP13" s="58"/>
      <c r="CQ13" s="56">
        <f t="shared" si="30"/>
        <v>0</v>
      </c>
      <c r="CR13" s="56">
        <f t="shared" si="31"/>
        <v>0</v>
      </c>
      <c r="CS13" s="58"/>
      <c r="CT13" s="56">
        <f t="shared" si="32"/>
        <v>0</v>
      </c>
      <c r="CU13" s="56">
        <f t="shared" si="33"/>
        <v>0</v>
      </c>
      <c r="CV13" s="58"/>
      <c r="CW13" s="56">
        <f t="shared" si="34"/>
        <v>0</v>
      </c>
      <c r="CX13" s="56">
        <f t="shared" si="35"/>
        <v>0</v>
      </c>
      <c r="CY13" s="58"/>
      <c r="CZ13" s="56">
        <f t="shared" si="36"/>
        <v>0</v>
      </c>
      <c r="DA13" s="56">
        <f t="shared" si="37"/>
        <v>0</v>
      </c>
      <c r="DB13" s="58"/>
      <c r="DC13" s="56">
        <f t="shared" si="38"/>
        <v>0</v>
      </c>
      <c r="DD13" s="56">
        <f t="shared" si="39"/>
        <v>0</v>
      </c>
    </row>
    <row r="14" spans="1:108" s="41" customFormat="1" ht="12.75">
      <c r="A14" s="53">
        <f t="shared" si="2"/>
        <v>20</v>
      </c>
      <c r="B14" s="54" t="s">
        <v>1</v>
      </c>
      <c r="C14" s="55">
        <f t="shared" si="3"/>
        <v>20.9</v>
      </c>
      <c r="D14" s="58"/>
      <c r="E14" s="56">
        <f t="shared" si="0"/>
        <v>0</v>
      </c>
      <c r="F14" s="56">
        <f t="shared" si="1"/>
        <v>0</v>
      </c>
      <c r="G14" s="58"/>
      <c r="H14" s="56">
        <f t="shared" si="4"/>
        <v>0</v>
      </c>
      <c r="I14" s="56">
        <f t="shared" si="5"/>
        <v>0</v>
      </c>
      <c r="J14" s="58"/>
      <c r="K14" s="56">
        <f t="shared" si="6"/>
        <v>0</v>
      </c>
      <c r="L14" s="56">
        <f t="shared" si="7"/>
        <v>0</v>
      </c>
      <c r="M14" s="58"/>
      <c r="N14" s="58"/>
      <c r="O14" s="58"/>
      <c r="P14" s="58"/>
      <c r="Q14" s="58"/>
      <c r="R14" s="58"/>
      <c r="S14" s="58"/>
      <c r="T14" s="56">
        <f t="shared" si="46"/>
        <v>0</v>
      </c>
      <c r="U14" s="56">
        <f t="shared" si="47"/>
        <v>0</v>
      </c>
      <c r="V14" s="58"/>
      <c r="W14" s="56">
        <f t="shared" si="48"/>
        <v>0</v>
      </c>
      <c r="X14" s="56">
        <f t="shared" si="49"/>
        <v>0</v>
      </c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6">
        <f t="shared" si="8"/>
        <v>0</v>
      </c>
      <c r="AJ14" s="56">
        <f t="shared" si="9"/>
        <v>0</v>
      </c>
      <c r="AK14" s="58"/>
      <c r="AL14" s="56">
        <f t="shared" si="10"/>
        <v>0</v>
      </c>
      <c r="AM14" s="56">
        <f t="shared" si="11"/>
        <v>0</v>
      </c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6">
        <f t="shared" si="50"/>
        <v>0</v>
      </c>
      <c r="AY14" s="56">
        <f t="shared" si="51"/>
        <v>0</v>
      </c>
      <c r="AZ14" s="58"/>
      <c r="BA14" s="56">
        <f t="shared" si="52"/>
        <v>0</v>
      </c>
      <c r="BB14" s="56">
        <f t="shared" si="53"/>
        <v>0</v>
      </c>
      <c r="BC14" s="58"/>
      <c r="BD14" s="56">
        <f t="shared" si="54"/>
        <v>0</v>
      </c>
      <c r="BE14" s="56">
        <f t="shared" si="55"/>
        <v>0</v>
      </c>
      <c r="BF14" s="58"/>
      <c r="BG14" s="56">
        <f t="shared" si="44"/>
        <v>0</v>
      </c>
      <c r="BH14" s="56">
        <f t="shared" si="45"/>
        <v>0</v>
      </c>
      <c r="BI14" s="58"/>
      <c r="BJ14" s="56">
        <f t="shared" si="42"/>
        <v>0</v>
      </c>
      <c r="BK14" s="56">
        <f t="shared" si="43"/>
        <v>0</v>
      </c>
      <c r="BL14" s="58"/>
      <c r="BM14" s="56">
        <f t="shared" si="40"/>
        <v>0</v>
      </c>
      <c r="BN14" s="56">
        <f t="shared" si="41"/>
        <v>0</v>
      </c>
      <c r="BO14" s="58">
        <v>3</v>
      </c>
      <c r="BP14" s="56">
        <f t="shared" si="12"/>
        <v>61.5</v>
      </c>
      <c r="BQ14" s="56">
        <f t="shared" si="13"/>
        <v>227.94125768104942</v>
      </c>
      <c r="BR14" s="58">
        <v>5</v>
      </c>
      <c r="BS14" s="56">
        <f t="shared" si="14"/>
        <v>102.5</v>
      </c>
      <c r="BT14" s="56">
        <f t="shared" si="15"/>
        <v>379.90209613508233</v>
      </c>
      <c r="BU14" s="58">
        <v>13</v>
      </c>
      <c r="BV14" s="56">
        <f t="shared" si="16"/>
        <v>266.5</v>
      </c>
      <c r="BW14" s="56">
        <f t="shared" si="17"/>
        <v>987.7454499512141</v>
      </c>
      <c r="BX14" s="58">
        <v>20</v>
      </c>
      <c r="BY14" s="56">
        <f t="shared" si="18"/>
        <v>410</v>
      </c>
      <c r="BZ14" s="56">
        <f t="shared" si="19"/>
        <v>1519.6083845403293</v>
      </c>
      <c r="CA14" s="58"/>
      <c r="CB14" s="56">
        <f t="shared" si="20"/>
        <v>0</v>
      </c>
      <c r="CC14" s="56">
        <f t="shared" si="21"/>
        <v>0</v>
      </c>
      <c r="CD14" s="58"/>
      <c r="CE14" s="56">
        <f t="shared" si="22"/>
        <v>0</v>
      </c>
      <c r="CF14" s="56">
        <f t="shared" si="23"/>
        <v>0</v>
      </c>
      <c r="CG14" s="58"/>
      <c r="CH14" s="56">
        <f t="shared" si="24"/>
        <v>0</v>
      </c>
      <c r="CI14" s="56">
        <f t="shared" si="25"/>
        <v>0</v>
      </c>
      <c r="CJ14" s="58"/>
      <c r="CK14" s="56">
        <f t="shared" si="26"/>
        <v>0</v>
      </c>
      <c r="CL14" s="56">
        <f t="shared" si="27"/>
        <v>0</v>
      </c>
      <c r="CM14" s="58"/>
      <c r="CN14" s="56">
        <f t="shared" si="28"/>
        <v>0</v>
      </c>
      <c r="CO14" s="56">
        <f t="shared" si="29"/>
        <v>0</v>
      </c>
      <c r="CP14" s="58"/>
      <c r="CQ14" s="56">
        <f t="shared" si="30"/>
        <v>0</v>
      </c>
      <c r="CR14" s="56">
        <f t="shared" si="31"/>
        <v>0</v>
      </c>
      <c r="CS14" s="58"/>
      <c r="CT14" s="56">
        <f t="shared" si="32"/>
        <v>0</v>
      </c>
      <c r="CU14" s="56">
        <f t="shared" si="33"/>
        <v>0</v>
      </c>
      <c r="CV14" s="58"/>
      <c r="CW14" s="56">
        <f t="shared" si="34"/>
        <v>0</v>
      </c>
      <c r="CX14" s="56">
        <f t="shared" si="35"/>
        <v>0</v>
      </c>
      <c r="CY14" s="58"/>
      <c r="CZ14" s="56">
        <f t="shared" si="36"/>
        <v>0</v>
      </c>
      <c r="DA14" s="56">
        <f t="shared" si="37"/>
        <v>0</v>
      </c>
      <c r="DB14" s="58"/>
      <c r="DC14" s="56">
        <f t="shared" si="38"/>
        <v>0</v>
      </c>
      <c r="DD14" s="56">
        <f t="shared" si="39"/>
        <v>0</v>
      </c>
    </row>
    <row r="15" spans="1:108" s="41" customFormat="1" ht="12.75">
      <c r="A15" s="53">
        <f t="shared" si="2"/>
        <v>21</v>
      </c>
      <c r="B15" s="54" t="s">
        <v>1</v>
      </c>
      <c r="C15" s="55">
        <f t="shared" si="3"/>
        <v>21.9</v>
      </c>
      <c r="D15" s="58"/>
      <c r="E15" s="56">
        <f t="shared" si="0"/>
        <v>0</v>
      </c>
      <c r="F15" s="56">
        <f t="shared" si="1"/>
        <v>0</v>
      </c>
      <c r="G15" s="58"/>
      <c r="H15" s="56">
        <f t="shared" si="4"/>
        <v>0</v>
      </c>
      <c r="I15" s="56">
        <f t="shared" si="5"/>
        <v>0</v>
      </c>
      <c r="J15" s="58"/>
      <c r="K15" s="56">
        <f t="shared" si="6"/>
        <v>0</v>
      </c>
      <c r="L15" s="56">
        <f t="shared" si="7"/>
        <v>0</v>
      </c>
      <c r="M15" s="58"/>
      <c r="N15" s="58"/>
      <c r="O15" s="58"/>
      <c r="P15" s="58"/>
      <c r="Q15" s="58"/>
      <c r="R15" s="58"/>
      <c r="S15" s="58"/>
      <c r="T15" s="56">
        <f t="shared" si="46"/>
        <v>0</v>
      </c>
      <c r="U15" s="56">
        <f t="shared" si="47"/>
        <v>0</v>
      </c>
      <c r="V15" s="58"/>
      <c r="W15" s="56">
        <f t="shared" si="48"/>
        <v>0</v>
      </c>
      <c r="X15" s="56">
        <f t="shared" si="49"/>
        <v>0</v>
      </c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6">
        <f t="shared" si="8"/>
        <v>0</v>
      </c>
      <c r="AJ15" s="56">
        <f t="shared" si="9"/>
        <v>0</v>
      </c>
      <c r="AK15" s="58"/>
      <c r="AL15" s="56">
        <f t="shared" si="10"/>
        <v>0</v>
      </c>
      <c r="AM15" s="56">
        <f t="shared" si="11"/>
        <v>0</v>
      </c>
      <c r="AN15" s="58"/>
      <c r="AO15" s="58"/>
      <c r="AP15" s="58"/>
      <c r="AQ15" s="58"/>
      <c r="AR15" s="58"/>
      <c r="AS15" s="58"/>
      <c r="AT15" s="58"/>
      <c r="AU15" s="56">
        <f aca="true" t="shared" si="56" ref="AU15:AU23">($A15+0.5)*AT15</f>
        <v>0</v>
      </c>
      <c r="AV15" s="56">
        <f aca="true" t="shared" si="57" ref="AV15:AV23">0.0027*(POWER($A15+0.5,3.3919))*AT15</f>
        <v>0</v>
      </c>
      <c r="AW15" s="58"/>
      <c r="AX15" s="56">
        <f t="shared" si="50"/>
        <v>0</v>
      </c>
      <c r="AY15" s="56">
        <f t="shared" si="51"/>
        <v>0</v>
      </c>
      <c r="AZ15" s="58"/>
      <c r="BA15" s="56">
        <f t="shared" si="52"/>
        <v>0</v>
      </c>
      <c r="BB15" s="56">
        <f t="shared" si="53"/>
        <v>0</v>
      </c>
      <c r="BC15" s="58"/>
      <c r="BD15" s="56">
        <f t="shared" si="54"/>
        <v>0</v>
      </c>
      <c r="BE15" s="56">
        <f t="shared" si="55"/>
        <v>0</v>
      </c>
      <c r="BF15" s="58"/>
      <c r="BG15" s="56">
        <f t="shared" si="44"/>
        <v>0</v>
      </c>
      <c r="BH15" s="56">
        <f t="shared" si="45"/>
        <v>0</v>
      </c>
      <c r="BI15" s="58"/>
      <c r="BJ15" s="56">
        <f t="shared" si="42"/>
        <v>0</v>
      </c>
      <c r="BK15" s="56">
        <f t="shared" si="43"/>
        <v>0</v>
      </c>
      <c r="BL15" s="58"/>
      <c r="BM15" s="56">
        <f t="shared" si="40"/>
        <v>0</v>
      </c>
      <c r="BN15" s="56">
        <f t="shared" si="41"/>
        <v>0</v>
      </c>
      <c r="BO15" s="58">
        <v>5</v>
      </c>
      <c r="BP15" s="56">
        <f t="shared" si="12"/>
        <v>107.5</v>
      </c>
      <c r="BQ15" s="56">
        <f aca="true" t="shared" si="58" ref="BQ15:BQ21">0.0027*(POWER($A15+0.5,3.3919))*BO15</f>
        <v>446.5106075485452</v>
      </c>
      <c r="BR15" s="58">
        <v>11</v>
      </c>
      <c r="BS15" s="56">
        <f t="shared" si="14"/>
        <v>236.5</v>
      </c>
      <c r="BT15" s="56">
        <f>0.0027*(POWER($A15+0.5,3.3919))*BR15</f>
        <v>982.3233366067994</v>
      </c>
      <c r="BU15" s="58">
        <v>29</v>
      </c>
      <c r="BV15" s="56">
        <f t="shared" si="16"/>
        <v>623.5</v>
      </c>
      <c r="BW15" s="56">
        <f>0.0027*(POWER($A15+0.5,3.3919))*BU15</f>
        <v>2589.761523781562</v>
      </c>
      <c r="BX15" s="58">
        <v>1</v>
      </c>
      <c r="BY15" s="58">
        <f t="shared" si="18"/>
        <v>21.5</v>
      </c>
      <c r="BZ15" s="58">
        <f t="shared" si="19"/>
        <v>89.30212150970904</v>
      </c>
      <c r="CA15" s="58"/>
      <c r="CB15" s="56">
        <f t="shared" si="20"/>
        <v>0</v>
      </c>
      <c r="CC15" s="56">
        <f aca="true" t="shared" si="59" ref="CC15:CC31">0.0027*(POWER($A15+0.5,3.3919))*CA15</f>
        <v>0</v>
      </c>
      <c r="CD15" s="58"/>
      <c r="CE15" s="58"/>
      <c r="CF15" s="58"/>
      <c r="CG15" s="58"/>
      <c r="CH15" s="56">
        <f t="shared" si="24"/>
        <v>0</v>
      </c>
      <c r="CI15" s="56">
        <f aca="true" t="shared" si="60" ref="CI15:CI35">0.0027*(POWER($A15+0.5,3.3919))*CG15</f>
        <v>0</v>
      </c>
      <c r="CJ15" s="58"/>
      <c r="CK15" s="58"/>
      <c r="CL15" s="58"/>
      <c r="CM15" s="58"/>
      <c r="CN15" s="56">
        <f t="shared" si="28"/>
        <v>0</v>
      </c>
      <c r="CO15" s="56">
        <f aca="true" t="shared" si="61" ref="CO15:CO30">0.0027*(POWER($A15+0.5,3.3919))*CM15</f>
        <v>0</v>
      </c>
      <c r="CP15" s="58"/>
      <c r="CQ15" s="58"/>
      <c r="CR15" s="58"/>
      <c r="CS15" s="58"/>
      <c r="CT15" s="58"/>
      <c r="CU15" s="58"/>
      <c r="CV15" s="58"/>
      <c r="CW15" s="56">
        <f t="shared" si="34"/>
        <v>0</v>
      </c>
      <c r="CX15" s="56">
        <f aca="true" t="shared" si="62" ref="CX15:CX26">0.0027*(POWER($A15+0.5,3.3919))*CV15</f>
        <v>0</v>
      </c>
      <c r="CY15" s="58"/>
      <c r="CZ15" s="58"/>
      <c r="DA15" s="58"/>
      <c r="DB15" s="58"/>
      <c r="DC15" s="56">
        <f t="shared" si="38"/>
        <v>0</v>
      </c>
      <c r="DD15" s="56">
        <f aca="true" t="shared" si="63" ref="DD15:DD27">0.0027*(POWER($A15+0.5,3.3919))*DB15</f>
        <v>0</v>
      </c>
    </row>
    <row r="16" spans="1:108" s="41" customFormat="1" ht="12.75">
      <c r="A16" s="53">
        <f t="shared" si="2"/>
        <v>22</v>
      </c>
      <c r="B16" s="54" t="s">
        <v>1</v>
      </c>
      <c r="C16" s="55">
        <f t="shared" si="3"/>
        <v>22.9</v>
      </c>
      <c r="D16" s="58"/>
      <c r="E16" s="56">
        <f t="shared" si="0"/>
        <v>0</v>
      </c>
      <c r="F16" s="56">
        <f t="shared" si="1"/>
        <v>0</v>
      </c>
      <c r="G16" s="59"/>
      <c r="H16" s="56">
        <f t="shared" si="4"/>
        <v>0</v>
      </c>
      <c r="I16" s="56">
        <f t="shared" si="5"/>
        <v>0</v>
      </c>
      <c r="J16" s="59"/>
      <c r="K16" s="56">
        <f t="shared" si="6"/>
        <v>0</v>
      </c>
      <c r="L16" s="56">
        <f t="shared" si="7"/>
        <v>0</v>
      </c>
      <c r="M16" s="59"/>
      <c r="N16" s="58"/>
      <c r="O16" s="58"/>
      <c r="P16" s="59"/>
      <c r="Q16" s="58"/>
      <c r="R16" s="58"/>
      <c r="S16" s="59"/>
      <c r="T16" s="56">
        <f t="shared" si="46"/>
        <v>0</v>
      </c>
      <c r="U16" s="56">
        <f t="shared" si="47"/>
        <v>0</v>
      </c>
      <c r="V16" s="59"/>
      <c r="W16" s="56">
        <f t="shared" si="48"/>
        <v>0</v>
      </c>
      <c r="X16" s="56">
        <f t="shared" si="49"/>
        <v>0</v>
      </c>
      <c r="Y16" s="59"/>
      <c r="Z16" s="58"/>
      <c r="AA16" s="58"/>
      <c r="AB16" s="59"/>
      <c r="AC16" s="58"/>
      <c r="AD16" s="58"/>
      <c r="AE16" s="59"/>
      <c r="AF16" s="58"/>
      <c r="AG16" s="58"/>
      <c r="AH16" s="59"/>
      <c r="AI16" s="56">
        <f t="shared" si="8"/>
        <v>0</v>
      </c>
      <c r="AJ16" s="56">
        <f t="shared" si="9"/>
        <v>0</v>
      </c>
      <c r="AK16" s="59"/>
      <c r="AL16" s="56">
        <f t="shared" si="10"/>
        <v>0</v>
      </c>
      <c r="AM16" s="56">
        <f t="shared" si="11"/>
        <v>0</v>
      </c>
      <c r="AN16" s="59"/>
      <c r="AO16" s="58"/>
      <c r="AP16" s="58"/>
      <c r="AQ16" s="59"/>
      <c r="AR16" s="56">
        <f aca="true" t="shared" si="64" ref="AR16:AR24">($A16+0.5)*AQ16</f>
        <v>0</v>
      </c>
      <c r="AS16" s="56">
        <f aca="true" t="shared" si="65" ref="AS16:AS24">0.0027*(POWER($A16+0.5,3.3919))*AQ16</f>
        <v>0</v>
      </c>
      <c r="AT16" s="59"/>
      <c r="AU16" s="56">
        <f t="shared" si="56"/>
        <v>0</v>
      </c>
      <c r="AV16" s="56">
        <f t="shared" si="57"/>
        <v>0</v>
      </c>
      <c r="AW16" s="58"/>
      <c r="AX16" s="56">
        <f t="shared" si="50"/>
        <v>0</v>
      </c>
      <c r="AY16" s="56">
        <f t="shared" si="51"/>
        <v>0</v>
      </c>
      <c r="AZ16" s="58"/>
      <c r="BA16" s="56">
        <f t="shared" si="52"/>
        <v>0</v>
      </c>
      <c r="BB16" s="56">
        <f t="shared" si="53"/>
        <v>0</v>
      </c>
      <c r="BC16" s="58"/>
      <c r="BD16" s="56">
        <f t="shared" si="54"/>
        <v>0</v>
      </c>
      <c r="BE16" s="56">
        <f t="shared" si="55"/>
        <v>0</v>
      </c>
      <c r="BF16" s="58"/>
      <c r="BG16" s="56">
        <f t="shared" si="44"/>
        <v>0</v>
      </c>
      <c r="BH16" s="56">
        <f t="shared" si="45"/>
        <v>0</v>
      </c>
      <c r="BI16" s="59">
        <v>3</v>
      </c>
      <c r="BJ16" s="56">
        <f t="shared" si="42"/>
        <v>67.5</v>
      </c>
      <c r="BK16" s="56">
        <f t="shared" si="43"/>
        <v>312.5740371535365</v>
      </c>
      <c r="BL16" s="58">
        <v>8</v>
      </c>
      <c r="BM16" s="56">
        <f t="shared" si="40"/>
        <v>180</v>
      </c>
      <c r="BN16" s="56">
        <f t="shared" si="41"/>
        <v>833.530765742764</v>
      </c>
      <c r="BO16" s="59">
        <v>15</v>
      </c>
      <c r="BP16" s="56">
        <f t="shared" si="12"/>
        <v>337.5</v>
      </c>
      <c r="BQ16" s="56">
        <f t="shared" si="58"/>
        <v>1562.8701857676824</v>
      </c>
      <c r="BR16" s="59">
        <v>12</v>
      </c>
      <c r="BS16" s="56">
        <f t="shared" si="14"/>
        <v>270</v>
      </c>
      <c r="BT16" s="56">
        <f>0.0027*(POWER($A16+0.5,3.3919))*BR16</f>
        <v>1250.296148614146</v>
      </c>
      <c r="BU16" s="59">
        <v>4</v>
      </c>
      <c r="BV16" s="56">
        <f t="shared" si="16"/>
        <v>90</v>
      </c>
      <c r="BW16" s="56">
        <f>0.0027*(POWER($A16+0.5,3.3919))*BU16</f>
        <v>416.765382871382</v>
      </c>
      <c r="BX16" s="59"/>
      <c r="BY16" s="58"/>
      <c r="BZ16" s="58"/>
      <c r="CA16" s="59"/>
      <c r="CB16" s="56">
        <f t="shared" si="20"/>
        <v>0</v>
      </c>
      <c r="CC16" s="56">
        <f t="shared" si="59"/>
        <v>0</v>
      </c>
      <c r="CD16" s="59"/>
      <c r="CE16" s="58"/>
      <c r="CF16" s="58"/>
      <c r="CG16" s="59"/>
      <c r="CH16" s="56">
        <f t="shared" si="24"/>
        <v>0</v>
      </c>
      <c r="CI16" s="56">
        <f t="shared" si="60"/>
        <v>0</v>
      </c>
      <c r="CJ16" s="59"/>
      <c r="CK16" s="58"/>
      <c r="CL16" s="58"/>
      <c r="CM16" s="59"/>
      <c r="CN16" s="56">
        <f t="shared" si="28"/>
        <v>0</v>
      </c>
      <c r="CO16" s="56">
        <f t="shared" si="61"/>
        <v>0</v>
      </c>
      <c r="CP16" s="59"/>
      <c r="CQ16" s="58"/>
      <c r="CR16" s="58"/>
      <c r="CS16" s="59"/>
      <c r="CT16" s="58"/>
      <c r="CU16" s="58"/>
      <c r="CV16" s="59"/>
      <c r="CW16" s="56">
        <f t="shared" si="34"/>
        <v>0</v>
      </c>
      <c r="CX16" s="56">
        <f t="shared" si="62"/>
        <v>0</v>
      </c>
      <c r="CY16" s="59"/>
      <c r="CZ16" s="58"/>
      <c r="DA16" s="58"/>
      <c r="DB16" s="59"/>
      <c r="DC16" s="56">
        <f t="shared" si="38"/>
        <v>0</v>
      </c>
      <c r="DD16" s="56">
        <f t="shared" si="63"/>
        <v>0</v>
      </c>
    </row>
    <row r="17" spans="1:108" s="41" customFormat="1" ht="12.75">
      <c r="A17" s="53">
        <f t="shared" si="2"/>
        <v>23</v>
      </c>
      <c r="B17" s="54" t="s">
        <v>1</v>
      </c>
      <c r="C17" s="55">
        <f t="shared" si="3"/>
        <v>23.9</v>
      </c>
      <c r="D17" s="58"/>
      <c r="E17" s="56">
        <f t="shared" si="0"/>
        <v>0</v>
      </c>
      <c r="F17" s="56">
        <f t="shared" si="1"/>
        <v>0</v>
      </c>
      <c r="G17" s="58"/>
      <c r="H17" s="56">
        <f t="shared" si="4"/>
        <v>0</v>
      </c>
      <c r="I17" s="56">
        <f t="shared" si="5"/>
        <v>0</v>
      </c>
      <c r="J17" s="58"/>
      <c r="K17" s="56">
        <f t="shared" si="6"/>
        <v>0</v>
      </c>
      <c r="L17" s="56">
        <f t="shared" si="7"/>
        <v>0</v>
      </c>
      <c r="M17" s="58"/>
      <c r="N17" s="56">
        <f aca="true" t="shared" si="66" ref="N17:N31">($A17+0.5)*M17</f>
        <v>0</v>
      </c>
      <c r="O17" s="56">
        <f aca="true" t="shared" si="67" ref="O17:O31">0.0027*(POWER($A17+0.5,3.3919))*M17</f>
        <v>0</v>
      </c>
      <c r="P17" s="58"/>
      <c r="Q17" s="58"/>
      <c r="R17" s="58"/>
      <c r="S17" s="58"/>
      <c r="T17" s="56">
        <f t="shared" si="46"/>
        <v>0</v>
      </c>
      <c r="U17" s="56">
        <f t="shared" si="47"/>
        <v>0</v>
      </c>
      <c r="V17" s="58"/>
      <c r="W17" s="56">
        <f t="shared" si="48"/>
        <v>0</v>
      </c>
      <c r="X17" s="56">
        <f t="shared" si="49"/>
        <v>0</v>
      </c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6">
        <f t="shared" si="8"/>
        <v>0</v>
      </c>
      <c r="AJ17" s="56">
        <f t="shared" si="9"/>
        <v>0</v>
      </c>
      <c r="AK17" s="58"/>
      <c r="AL17" s="56">
        <f t="shared" si="10"/>
        <v>0</v>
      </c>
      <c r="AM17" s="56">
        <f t="shared" si="11"/>
        <v>0</v>
      </c>
      <c r="AN17" s="58"/>
      <c r="AO17" s="58"/>
      <c r="AP17" s="58"/>
      <c r="AQ17" s="58"/>
      <c r="AR17" s="56">
        <f t="shared" si="64"/>
        <v>0</v>
      </c>
      <c r="AS17" s="56">
        <f t="shared" si="65"/>
        <v>0</v>
      </c>
      <c r="AT17" s="58">
        <v>1</v>
      </c>
      <c r="AU17" s="56">
        <f t="shared" si="56"/>
        <v>23.5</v>
      </c>
      <c r="AV17" s="56">
        <f t="shared" si="57"/>
        <v>120.75047454777253</v>
      </c>
      <c r="AW17" s="58"/>
      <c r="AX17" s="56">
        <f t="shared" si="50"/>
        <v>0</v>
      </c>
      <c r="AY17" s="56">
        <f t="shared" si="51"/>
        <v>0</v>
      </c>
      <c r="AZ17" s="58"/>
      <c r="BA17" s="56">
        <f t="shared" si="52"/>
        <v>0</v>
      </c>
      <c r="BB17" s="56">
        <f t="shared" si="53"/>
        <v>0</v>
      </c>
      <c r="BC17" s="58"/>
      <c r="BD17" s="56">
        <f t="shared" si="54"/>
        <v>0</v>
      </c>
      <c r="BE17" s="56">
        <f t="shared" si="55"/>
        <v>0</v>
      </c>
      <c r="BF17" s="58"/>
      <c r="BG17" s="56">
        <f t="shared" si="44"/>
        <v>0</v>
      </c>
      <c r="BH17" s="56">
        <f t="shared" si="45"/>
        <v>0</v>
      </c>
      <c r="BI17" s="58">
        <v>9</v>
      </c>
      <c r="BJ17" s="56">
        <f t="shared" si="42"/>
        <v>211.5</v>
      </c>
      <c r="BK17" s="56">
        <f t="shared" si="43"/>
        <v>1086.7542709299528</v>
      </c>
      <c r="BL17" s="58">
        <v>10</v>
      </c>
      <c r="BM17" s="56">
        <f t="shared" si="40"/>
        <v>235</v>
      </c>
      <c r="BN17" s="56">
        <f t="shared" si="41"/>
        <v>1207.5047454777252</v>
      </c>
      <c r="BO17" s="58">
        <v>6</v>
      </c>
      <c r="BP17" s="56">
        <f t="shared" si="12"/>
        <v>141</v>
      </c>
      <c r="BQ17" s="56">
        <f t="shared" si="58"/>
        <v>724.5028472866352</v>
      </c>
      <c r="BR17" s="58">
        <v>2</v>
      </c>
      <c r="BS17" s="56">
        <f t="shared" si="14"/>
        <v>47</v>
      </c>
      <c r="BT17" s="56">
        <f>0.0027*(POWER($A17+0.5,3.3919))*BR17</f>
        <v>241.50094909554505</v>
      </c>
      <c r="BU17" s="58"/>
      <c r="BV17" s="56">
        <f t="shared" si="16"/>
        <v>0</v>
      </c>
      <c r="BW17" s="56">
        <f>0.0027*(POWER($A17+0.5,3.3919))*BU17</f>
        <v>0</v>
      </c>
      <c r="BX17" s="58"/>
      <c r="BY17" s="58"/>
      <c r="BZ17" s="58"/>
      <c r="CA17" s="58"/>
      <c r="CB17" s="56">
        <f t="shared" si="20"/>
        <v>0</v>
      </c>
      <c r="CC17" s="56">
        <f t="shared" si="59"/>
        <v>0</v>
      </c>
      <c r="CD17" s="58"/>
      <c r="CE17" s="58"/>
      <c r="CF17" s="58"/>
      <c r="CG17" s="58"/>
      <c r="CH17" s="56">
        <f t="shared" si="24"/>
        <v>0</v>
      </c>
      <c r="CI17" s="56">
        <f t="shared" si="60"/>
        <v>0</v>
      </c>
      <c r="CJ17" s="58"/>
      <c r="CK17" s="58"/>
      <c r="CL17" s="58"/>
      <c r="CM17" s="58"/>
      <c r="CN17" s="56">
        <f t="shared" si="28"/>
        <v>0</v>
      </c>
      <c r="CO17" s="56">
        <f t="shared" si="61"/>
        <v>0</v>
      </c>
      <c r="CP17" s="58"/>
      <c r="CQ17" s="58"/>
      <c r="CR17" s="58"/>
      <c r="CS17" s="58"/>
      <c r="CT17" s="58"/>
      <c r="CU17" s="58"/>
      <c r="CV17" s="58"/>
      <c r="CW17" s="56">
        <f t="shared" si="34"/>
        <v>0</v>
      </c>
      <c r="CX17" s="56">
        <f t="shared" si="62"/>
        <v>0</v>
      </c>
      <c r="CY17" s="58"/>
      <c r="CZ17" s="58"/>
      <c r="DA17" s="58"/>
      <c r="DB17" s="58"/>
      <c r="DC17" s="56">
        <f t="shared" si="38"/>
        <v>0</v>
      </c>
      <c r="DD17" s="56">
        <f t="shared" si="63"/>
        <v>0</v>
      </c>
    </row>
    <row r="18" spans="1:108" s="41" customFormat="1" ht="12.75">
      <c r="A18" s="53">
        <f t="shared" si="2"/>
        <v>24</v>
      </c>
      <c r="B18" s="54" t="s">
        <v>1</v>
      </c>
      <c r="C18" s="55">
        <f t="shared" si="3"/>
        <v>24.9</v>
      </c>
      <c r="D18" s="58"/>
      <c r="E18" s="56">
        <f t="shared" si="0"/>
        <v>0</v>
      </c>
      <c r="F18" s="56">
        <f t="shared" si="1"/>
        <v>0</v>
      </c>
      <c r="G18" s="58"/>
      <c r="H18" s="56">
        <f t="shared" si="4"/>
        <v>0</v>
      </c>
      <c r="I18" s="56">
        <f t="shared" si="5"/>
        <v>0</v>
      </c>
      <c r="J18" s="58"/>
      <c r="K18" s="56">
        <f t="shared" si="6"/>
        <v>0</v>
      </c>
      <c r="L18" s="56">
        <f t="shared" si="7"/>
        <v>0</v>
      </c>
      <c r="M18" s="58"/>
      <c r="N18" s="56">
        <f t="shared" si="66"/>
        <v>0</v>
      </c>
      <c r="O18" s="56">
        <f t="shared" si="67"/>
        <v>0</v>
      </c>
      <c r="P18" s="58"/>
      <c r="Q18" s="58"/>
      <c r="R18" s="58"/>
      <c r="S18" s="58"/>
      <c r="T18" s="56">
        <f t="shared" si="46"/>
        <v>0</v>
      </c>
      <c r="U18" s="56">
        <f t="shared" si="47"/>
        <v>0</v>
      </c>
      <c r="V18" s="58"/>
      <c r="W18" s="56">
        <f t="shared" si="48"/>
        <v>0</v>
      </c>
      <c r="X18" s="56">
        <f t="shared" si="49"/>
        <v>0</v>
      </c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6">
        <f t="shared" si="8"/>
        <v>0</v>
      </c>
      <c r="AJ18" s="56">
        <f t="shared" si="9"/>
        <v>0</v>
      </c>
      <c r="AK18" s="58"/>
      <c r="AL18" s="56">
        <f t="shared" si="10"/>
        <v>0</v>
      </c>
      <c r="AM18" s="56">
        <f t="shared" si="11"/>
        <v>0</v>
      </c>
      <c r="AN18" s="58">
        <v>1</v>
      </c>
      <c r="AO18" s="56">
        <f aca="true" t="shared" si="68" ref="AO18:AO26">($A18+0.5)*AN18</f>
        <v>24.5</v>
      </c>
      <c r="AP18" s="56">
        <f aca="true" t="shared" si="69" ref="AP18:AP26">0.0027*(POWER($A18+0.5,3.3919))*AN18</f>
        <v>139.08369044060746</v>
      </c>
      <c r="AQ18" s="58">
        <v>3</v>
      </c>
      <c r="AR18" s="56">
        <f t="shared" si="64"/>
        <v>73.5</v>
      </c>
      <c r="AS18" s="56">
        <f t="shared" si="65"/>
        <v>417.25107132182234</v>
      </c>
      <c r="AT18" s="58">
        <v>5</v>
      </c>
      <c r="AU18" s="56">
        <f t="shared" si="56"/>
        <v>122.5</v>
      </c>
      <c r="AV18" s="56">
        <f t="shared" si="57"/>
        <v>695.4184522030373</v>
      </c>
      <c r="AW18" s="58"/>
      <c r="AX18" s="56">
        <f t="shared" si="50"/>
        <v>0</v>
      </c>
      <c r="AY18" s="56">
        <f t="shared" si="51"/>
        <v>0</v>
      </c>
      <c r="AZ18" s="58"/>
      <c r="BA18" s="56">
        <f t="shared" si="52"/>
        <v>0</v>
      </c>
      <c r="BB18" s="56">
        <f t="shared" si="53"/>
        <v>0</v>
      </c>
      <c r="BC18" s="58"/>
      <c r="BD18" s="56">
        <f t="shared" si="54"/>
        <v>0</v>
      </c>
      <c r="BE18" s="56">
        <f t="shared" si="55"/>
        <v>0</v>
      </c>
      <c r="BF18" s="58"/>
      <c r="BG18" s="56">
        <f t="shared" si="44"/>
        <v>0</v>
      </c>
      <c r="BH18" s="56">
        <f t="shared" si="45"/>
        <v>0</v>
      </c>
      <c r="BI18" s="58">
        <v>8</v>
      </c>
      <c r="BJ18" s="56">
        <f t="shared" si="42"/>
        <v>196</v>
      </c>
      <c r="BK18" s="56">
        <f t="shared" si="43"/>
        <v>1112.6695235248596</v>
      </c>
      <c r="BL18" s="58">
        <v>7</v>
      </c>
      <c r="BM18" s="56">
        <f t="shared" si="40"/>
        <v>171.5</v>
      </c>
      <c r="BN18" s="56">
        <f>0.0027*(POWER($A18+0.5,3.3919))*BL18</f>
        <v>973.5858330842522</v>
      </c>
      <c r="BO18" s="58">
        <v>1</v>
      </c>
      <c r="BP18" s="56">
        <f t="shared" si="12"/>
        <v>24.5</v>
      </c>
      <c r="BQ18" s="56">
        <f t="shared" si="58"/>
        <v>139.08369044060746</v>
      </c>
      <c r="BR18" s="58"/>
      <c r="BS18" s="56">
        <f t="shared" si="14"/>
        <v>0</v>
      </c>
      <c r="BT18" s="56">
        <f>0.0027*(POWER($A18+0.5,3.3919))*BR18</f>
        <v>0</v>
      </c>
      <c r="BU18" s="58"/>
      <c r="BV18" s="58"/>
      <c r="BW18" s="58"/>
      <c r="BX18" s="58"/>
      <c r="BY18" s="58"/>
      <c r="BZ18" s="58"/>
      <c r="CA18" s="58"/>
      <c r="CB18" s="56">
        <f t="shared" si="20"/>
        <v>0</v>
      </c>
      <c r="CC18" s="56">
        <f t="shared" si="59"/>
        <v>0</v>
      </c>
      <c r="CD18" s="58"/>
      <c r="CE18" s="58"/>
      <c r="CF18" s="58"/>
      <c r="CG18" s="58"/>
      <c r="CH18" s="56">
        <f t="shared" si="24"/>
        <v>0</v>
      </c>
      <c r="CI18" s="56">
        <f t="shared" si="60"/>
        <v>0</v>
      </c>
      <c r="CJ18" s="58"/>
      <c r="CK18" s="58"/>
      <c r="CL18" s="58"/>
      <c r="CM18" s="58"/>
      <c r="CN18" s="56">
        <f t="shared" si="28"/>
        <v>0</v>
      </c>
      <c r="CO18" s="56">
        <f t="shared" si="61"/>
        <v>0</v>
      </c>
      <c r="CP18" s="58"/>
      <c r="CQ18" s="58"/>
      <c r="CR18" s="58"/>
      <c r="CS18" s="58"/>
      <c r="CT18" s="58"/>
      <c r="CU18" s="58"/>
      <c r="CV18" s="58"/>
      <c r="CW18" s="56">
        <f t="shared" si="34"/>
        <v>0</v>
      </c>
      <c r="CX18" s="56">
        <f t="shared" si="62"/>
        <v>0</v>
      </c>
      <c r="CY18" s="58"/>
      <c r="CZ18" s="58"/>
      <c r="DA18" s="58"/>
      <c r="DB18" s="58"/>
      <c r="DC18" s="56">
        <f t="shared" si="38"/>
        <v>0</v>
      </c>
      <c r="DD18" s="56">
        <f t="shared" si="63"/>
        <v>0</v>
      </c>
    </row>
    <row r="19" spans="1:108" s="41" customFormat="1" ht="12.75">
      <c r="A19" s="53">
        <f t="shared" si="2"/>
        <v>25</v>
      </c>
      <c r="B19" s="54" t="s">
        <v>1</v>
      </c>
      <c r="C19" s="55">
        <f t="shared" si="3"/>
        <v>25.9</v>
      </c>
      <c r="D19" s="58"/>
      <c r="E19" s="56">
        <f t="shared" si="0"/>
        <v>0</v>
      </c>
      <c r="F19" s="56">
        <f t="shared" si="1"/>
        <v>0</v>
      </c>
      <c r="G19" s="58"/>
      <c r="H19" s="56">
        <f t="shared" si="4"/>
        <v>0</v>
      </c>
      <c r="I19" s="56">
        <f t="shared" si="5"/>
        <v>0</v>
      </c>
      <c r="J19" s="58"/>
      <c r="K19" s="56">
        <f t="shared" si="6"/>
        <v>0</v>
      </c>
      <c r="L19" s="56">
        <f t="shared" si="7"/>
        <v>0</v>
      </c>
      <c r="M19" s="58"/>
      <c r="N19" s="56">
        <f t="shared" si="66"/>
        <v>0</v>
      </c>
      <c r="O19" s="56">
        <f t="shared" si="67"/>
        <v>0</v>
      </c>
      <c r="P19" s="58"/>
      <c r="Q19" s="58"/>
      <c r="R19" s="58"/>
      <c r="S19" s="58"/>
      <c r="T19" s="56">
        <f t="shared" si="46"/>
        <v>0</v>
      </c>
      <c r="U19" s="56">
        <f t="shared" si="47"/>
        <v>0</v>
      </c>
      <c r="V19" s="58"/>
      <c r="W19" s="56">
        <f t="shared" si="48"/>
        <v>0</v>
      </c>
      <c r="X19" s="56">
        <f t="shared" si="49"/>
        <v>0</v>
      </c>
      <c r="Y19" s="58"/>
      <c r="Z19" s="58"/>
      <c r="AA19" s="58"/>
      <c r="AB19" s="58"/>
      <c r="AC19" s="58"/>
      <c r="AD19" s="58"/>
      <c r="AE19" s="58"/>
      <c r="AF19" s="56">
        <f aca="true" t="shared" si="70" ref="AF19:AF27">($A19+0.5)*AE19</f>
        <v>0</v>
      </c>
      <c r="AG19" s="56">
        <f aca="true" t="shared" si="71" ref="AG19:AG27">0.0027*(POWER($A19+0.5,3.3919))*AE19</f>
        <v>0</v>
      </c>
      <c r="AH19" s="58"/>
      <c r="AI19" s="56">
        <f t="shared" si="8"/>
        <v>0</v>
      </c>
      <c r="AJ19" s="56">
        <f t="shared" si="9"/>
        <v>0</v>
      </c>
      <c r="AK19" s="58">
        <v>1</v>
      </c>
      <c r="AL19" s="56">
        <f t="shared" si="10"/>
        <v>25.5</v>
      </c>
      <c r="AM19" s="56">
        <f t="shared" si="11"/>
        <v>159.29692856766525</v>
      </c>
      <c r="AN19" s="58">
        <v>5</v>
      </c>
      <c r="AO19" s="56">
        <f t="shared" si="68"/>
        <v>127.5</v>
      </c>
      <c r="AP19" s="56">
        <f t="shared" si="69"/>
        <v>796.4846428383262</v>
      </c>
      <c r="AQ19" s="58">
        <v>4</v>
      </c>
      <c r="AR19" s="56">
        <f t="shared" si="64"/>
        <v>102</v>
      </c>
      <c r="AS19" s="56">
        <f t="shared" si="65"/>
        <v>637.187714270661</v>
      </c>
      <c r="AT19" s="58">
        <v>8</v>
      </c>
      <c r="AU19" s="56">
        <f t="shared" si="56"/>
        <v>204</v>
      </c>
      <c r="AV19" s="56">
        <f t="shared" si="57"/>
        <v>1274.375428541322</v>
      </c>
      <c r="AW19" s="58"/>
      <c r="AX19" s="56">
        <f t="shared" si="50"/>
        <v>0</v>
      </c>
      <c r="AY19" s="56">
        <f t="shared" si="51"/>
        <v>0</v>
      </c>
      <c r="AZ19" s="58"/>
      <c r="BA19" s="56">
        <f t="shared" si="52"/>
        <v>0</v>
      </c>
      <c r="BB19" s="56">
        <f t="shared" si="53"/>
        <v>0</v>
      </c>
      <c r="BC19" s="58"/>
      <c r="BD19" s="56">
        <f t="shared" si="54"/>
        <v>0</v>
      </c>
      <c r="BE19" s="56">
        <f t="shared" si="55"/>
        <v>0</v>
      </c>
      <c r="BF19" s="58"/>
      <c r="BG19" s="56">
        <f t="shared" si="44"/>
        <v>0</v>
      </c>
      <c r="BH19" s="56">
        <f t="shared" si="45"/>
        <v>0</v>
      </c>
      <c r="BI19" s="58">
        <v>7</v>
      </c>
      <c r="BJ19" s="58">
        <f t="shared" si="42"/>
        <v>178.5</v>
      </c>
      <c r="BK19" s="58">
        <f t="shared" si="43"/>
        <v>1115.0784999736568</v>
      </c>
      <c r="BL19" s="58"/>
      <c r="BM19" s="56">
        <f t="shared" si="40"/>
        <v>0</v>
      </c>
      <c r="BN19" s="56">
        <f>0.0027*(POWER($A19+0.5,3.3919))*BL19</f>
        <v>0</v>
      </c>
      <c r="BO19" s="58"/>
      <c r="BP19" s="56">
        <f t="shared" si="12"/>
        <v>0</v>
      </c>
      <c r="BQ19" s="56">
        <f t="shared" si="58"/>
        <v>0</v>
      </c>
      <c r="BR19" s="58"/>
      <c r="BS19" s="56">
        <f t="shared" si="14"/>
        <v>0</v>
      </c>
      <c r="BT19" s="56">
        <f>0.0027*(POWER($A19+0.5,3.3919))*BR19</f>
        <v>0</v>
      </c>
      <c r="BU19" s="58"/>
      <c r="BV19" s="58"/>
      <c r="BW19" s="58"/>
      <c r="BX19" s="58"/>
      <c r="BY19" s="58"/>
      <c r="BZ19" s="58"/>
      <c r="CA19" s="58"/>
      <c r="CB19" s="56">
        <f t="shared" si="20"/>
        <v>0</v>
      </c>
      <c r="CC19" s="56">
        <f t="shared" si="59"/>
        <v>0</v>
      </c>
      <c r="CD19" s="58"/>
      <c r="CE19" s="58"/>
      <c r="CF19" s="58"/>
      <c r="CG19" s="58"/>
      <c r="CH19" s="56">
        <f t="shared" si="24"/>
        <v>0</v>
      </c>
      <c r="CI19" s="56">
        <f t="shared" si="60"/>
        <v>0</v>
      </c>
      <c r="CJ19" s="58"/>
      <c r="CK19" s="58"/>
      <c r="CL19" s="58"/>
      <c r="CM19" s="58"/>
      <c r="CN19" s="56">
        <f t="shared" si="28"/>
        <v>0</v>
      </c>
      <c r="CO19" s="56">
        <f t="shared" si="61"/>
        <v>0</v>
      </c>
      <c r="CP19" s="58"/>
      <c r="CQ19" s="58"/>
      <c r="CR19" s="58"/>
      <c r="CS19" s="58"/>
      <c r="CT19" s="58"/>
      <c r="CU19" s="58"/>
      <c r="CV19" s="58"/>
      <c r="CW19" s="56">
        <f t="shared" si="34"/>
        <v>0</v>
      </c>
      <c r="CX19" s="56">
        <f t="shared" si="62"/>
        <v>0</v>
      </c>
      <c r="CY19" s="58"/>
      <c r="CZ19" s="58"/>
      <c r="DA19" s="58"/>
      <c r="DB19" s="58">
        <v>1</v>
      </c>
      <c r="DC19" s="56">
        <f t="shared" si="38"/>
        <v>25.5</v>
      </c>
      <c r="DD19" s="56">
        <f t="shared" si="63"/>
        <v>159.29692856766525</v>
      </c>
    </row>
    <row r="20" spans="1:108" s="41" customFormat="1" ht="12.75">
      <c r="A20" s="53">
        <f t="shared" si="2"/>
        <v>26</v>
      </c>
      <c r="B20" s="54" t="s">
        <v>1</v>
      </c>
      <c r="C20" s="55">
        <f t="shared" si="3"/>
        <v>26.9</v>
      </c>
      <c r="D20" s="58"/>
      <c r="E20" s="56">
        <f t="shared" si="0"/>
        <v>0</v>
      </c>
      <c r="F20" s="56">
        <f t="shared" si="1"/>
        <v>0</v>
      </c>
      <c r="G20" s="58"/>
      <c r="H20" s="56">
        <f t="shared" si="4"/>
        <v>0</v>
      </c>
      <c r="I20" s="56">
        <f t="shared" si="5"/>
        <v>0</v>
      </c>
      <c r="J20" s="58"/>
      <c r="K20" s="56">
        <f t="shared" si="6"/>
        <v>0</v>
      </c>
      <c r="L20" s="56">
        <f t="shared" si="7"/>
        <v>0</v>
      </c>
      <c r="M20" s="58"/>
      <c r="N20" s="56">
        <f t="shared" si="66"/>
        <v>0</v>
      </c>
      <c r="O20" s="56">
        <f t="shared" si="67"/>
        <v>0</v>
      </c>
      <c r="P20" s="58"/>
      <c r="Q20" s="56"/>
      <c r="R20" s="56"/>
      <c r="S20" s="58"/>
      <c r="T20" s="56">
        <f t="shared" si="46"/>
        <v>0</v>
      </c>
      <c r="U20" s="56">
        <f t="shared" si="47"/>
        <v>0</v>
      </c>
      <c r="V20" s="58"/>
      <c r="W20" s="56">
        <f t="shared" si="48"/>
        <v>0</v>
      </c>
      <c r="X20" s="56">
        <f t="shared" si="49"/>
        <v>0</v>
      </c>
      <c r="Y20" s="58"/>
      <c r="Z20" s="56"/>
      <c r="AA20" s="56"/>
      <c r="AB20" s="58"/>
      <c r="AC20" s="56">
        <f aca="true" t="shared" si="72" ref="AC20:AC28">($A20+0.5)*AB20</f>
        <v>0</v>
      </c>
      <c r="AD20" s="56">
        <f aca="true" t="shared" si="73" ref="AD20:AD28">0.0027*(POWER($A20+0.5,3.3919))*AB20</f>
        <v>0</v>
      </c>
      <c r="AE20" s="58">
        <v>2</v>
      </c>
      <c r="AF20" s="56">
        <f t="shared" si="70"/>
        <v>53</v>
      </c>
      <c r="AG20" s="56">
        <f t="shared" si="71"/>
        <v>362.99566586373857</v>
      </c>
      <c r="AH20" s="58"/>
      <c r="AI20" s="56">
        <f t="shared" si="8"/>
        <v>0</v>
      </c>
      <c r="AJ20" s="56">
        <f t="shared" si="9"/>
        <v>0</v>
      </c>
      <c r="AK20" s="58">
        <v>6</v>
      </c>
      <c r="AL20" s="56">
        <f t="shared" si="10"/>
        <v>159</v>
      </c>
      <c r="AM20" s="56">
        <f t="shared" si="11"/>
        <v>1088.9869975912156</v>
      </c>
      <c r="AN20" s="58">
        <v>6</v>
      </c>
      <c r="AO20" s="56">
        <f t="shared" si="68"/>
        <v>159</v>
      </c>
      <c r="AP20" s="56">
        <f t="shared" si="69"/>
        <v>1088.9869975912156</v>
      </c>
      <c r="AQ20" s="58">
        <v>7</v>
      </c>
      <c r="AR20" s="56">
        <f t="shared" si="64"/>
        <v>185.5</v>
      </c>
      <c r="AS20" s="56">
        <f t="shared" si="65"/>
        <v>1270.484830523085</v>
      </c>
      <c r="AT20" s="58">
        <v>2</v>
      </c>
      <c r="AU20" s="56">
        <f t="shared" si="56"/>
        <v>53</v>
      </c>
      <c r="AV20" s="56">
        <f t="shared" si="57"/>
        <v>362.99566586373857</v>
      </c>
      <c r="AW20" s="58"/>
      <c r="AX20" s="56">
        <f t="shared" si="50"/>
        <v>0</v>
      </c>
      <c r="AY20" s="56">
        <f t="shared" si="51"/>
        <v>0</v>
      </c>
      <c r="AZ20" s="58"/>
      <c r="BA20" s="56">
        <f t="shared" si="52"/>
        <v>0</v>
      </c>
      <c r="BB20" s="56">
        <f t="shared" si="53"/>
        <v>0</v>
      </c>
      <c r="BC20" s="58"/>
      <c r="BD20" s="56">
        <f t="shared" si="54"/>
        <v>0</v>
      </c>
      <c r="BE20" s="56">
        <f t="shared" si="55"/>
        <v>0</v>
      </c>
      <c r="BF20" s="58"/>
      <c r="BG20" s="58"/>
      <c r="BH20" s="58"/>
      <c r="BI20" s="58"/>
      <c r="BJ20" s="58"/>
      <c r="BK20" s="58"/>
      <c r="BL20" s="58">
        <v>1</v>
      </c>
      <c r="BM20" s="56">
        <f t="shared" si="40"/>
        <v>26.5</v>
      </c>
      <c r="BN20" s="56">
        <f>0.0027*(POWER($A20+0.5,3.3919))*BL20</f>
        <v>181.49783293186928</v>
      </c>
      <c r="BO20" s="58"/>
      <c r="BP20" s="56">
        <f t="shared" si="12"/>
        <v>0</v>
      </c>
      <c r="BQ20" s="56">
        <f t="shared" si="58"/>
        <v>0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6">
        <f t="shared" si="20"/>
        <v>0</v>
      </c>
      <c r="CC20" s="56">
        <f t="shared" si="59"/>
        <v>0</v>
      </c>
      <c r="CD20" s="58"/>
      <c r="CE20" s="58"/>
      <c r="CF20" s="58"/>
      <c r="CG20" s="58"/>
      <c r="CH20" s="56">
        <f t="shared" si="24"/>
        <v>0</v>
      </c>
      <c r="CI20" s="56">
        <f t="shared" si="60"/>
        <v>0</v>
      </c>
      <c r="CJ20" s="58"/>
      <c r="CK20" s="58"/>
      <c r="CL20" s="58"/>
      <c r="CM20" s="58"/>
      <c r="CN20" s="56">
        <f t="shared" si="28"/>
        <v>0</v>
      </c>
      <c r="CO20" s="56">
        <f t="shared" si="61"/>
        <v>0</v>
      </c>
      <c r="CP20" s="58"/>
      <c r="CQ20" s="58"/>
      <c r="CR20" s="58"/>
      <c r="CS20" s="58"/>
      <c r="CT20" s="58"/>
      <c r="CU20" s="58"/>
      <c r="CV20" s="58">
        <v>1</v>
      </c>
      <c r="CW20" s="56">
        <f t="shared" si="34"/>
        <v>26.5</v>
      </c>
      <c r="CX20" s="56">
        <f t="shared" si="62"/>
        <v>181.49783293186928</v>
      </c>
      <c r="CY20" s="58"/>
      <c r="CZ20" s="58"/>
      <c r="DA20" s="58"/>
      <c r="DB20" s="58">
        <v>3</v>
      </c>
      <c r="DC20" s="56">
        <f t="shared" si="38"/>
        <v>79.5</v>
      </c>
      <c r="DD20" s="56">
        <f t="shared" si="63"/>
        <v>544.4934987956078</v>
      </c>
    </row>
    <row r="21" spans="1:108" s="41" customFormat="1" ht="12.75">
      <c r="A21" s="53">
        <f t="shared" si="2"/>
        <v>27</v>
      </c>
      <c r="B21" s="54" t="s">
        <v>1</v>
      </c>
      <c r="C21" s="55">
        <f t="shared" si="3"/>
        <v>27.9</v>
      </c>
      <c r="D21" s="47"/>
      <c r="E21" s="56">
        <f t="shared" si="0"/>
        <v>0</v>
      </c>
      <c r="F21" s="56">
        <f t="shared" si="1"/>
        <v>0</v>
      </c>
      <c r="G21" s="47"/>
      <c r="H21" s="56">
        <f t="shared" si="4"/>
        <v>0</v>
      </c>
      <c r="I21" s="56">
        <f t="shared" si="5"/>
        <v>0</v>
      </c>
      <c r="J21" s="47"/>
      <c r="K21" s="56">
        <f t="shared" si="6"/>
        <v>0</v>
      </c>
      <c r="L21" s="56">
        <f t="shared" si="7"/>
        <v>0</v>
      </c>
      <c r="M21" s="47"/>
      <c r="N21" s="56">
        <f t="shared" si="66"/>
        <v>0</v>
      </c>
      <c r="O21" s="56">
        <f t="shared" si="67"/>
        <v>0</v>
      </c>
      <c r="P21" s="47"/>
      <c r="Q21" s="56"/>
      <c r="R21" s="56"/>
      <c r="S21" s="47"/>
      <c r="T21" s="56">
        <f t="shared" si="46"/>
        <v>0</v>
      </c>
      <c r="U21" s="56">
        <f t="shared" si="47"/>
        <v>0</v>
      </c>
      <c r="V21" s="47"/>
      <c r="W21" s="56">
        <f t="shared" si="48"/>
        <v>0</v>
      </c>
      <c r="X21" s="56">
        <f t="shared" si="49"/>
        <v>0</v>
      </c>
      <c r="Y21" s="47">
        <v>1</v>
      </c>
      <c r="Z21" s="56">
        <f aca="true" t="shared" si="74" ref="Z21:Z29">($A21+0.5)*Y21</f>
        <v>27.5</v>
      </c>
      <c r="AA21" s="56">
        <f aca="true" t="shared" si="75" ref="AA21:AA29">0.0027*(POWER($A21+0.5,3.3919))*Y21</f>
        <v>205.79571526327828</v>
      </c>
      <c r="AB21" s="47"/>
      <c r="AC21" s="56">
        <f t="shared" si="72"/>
        <v>0</v>
      </c>
      <c r="AD21" s="56">
        <f t="shared" si="73"/>
        <v>0</v>
      </c>
      <c r="AE21" s="58">
        <v>4</v>
      </c>
      <c r="AF21" s="56">
        <f t="shared" si="70"/>
        <v>110</v>
      </c>
      <c r="AG21" s="56">
        <f t="shared" si="71"/>
        <v>823.1828610531131</v>
      </c>
      <c r="AH21" s="47"/>
      <c r="AI21" s="56">
        <f t="shared" si="8"/>
        <v>0</v>
      </c>
      <c r="AJ21" s="56">
        <f t="shared" si="9"/>
        <v>0</v>
      </c>
      <c r="AK21" s="58">
        <v>7</v>
      </c>
      <c r="AL21" s="56">
        <f t="shared" si="10"/>
        <v>192.5</v>
      </c>
      <c r="AM21" s="56">
        <f t="shared" si="11"/>
        <v>1440.570006842948</v>
      </c>
      <c r="AN21" s="58">
        <v>5</v>
      </c>
      <c r="AO21" s="56">
        <f t="shared" si="68"/>
        <v>137.5</v>
      </c>
      <c r="AP21" s="56">
        <f t="shared" si="69"/>
        <v>1028.9785763163914</v>
      </c>
      <c r="AQ21" s="58">
        <v>5</v>
      </c>
      <c r="AR21" s="56">
        <f t="shared" si="64"/>
        <v>137.5</v>
      </c>
      <c r="AS21" s="56">
        <f t="shared" si="65"/>
        <v>1028.9785763163914</v>
      </c>
      <c r="AT21" s="58">
        <v>5</v>
      </c>
      <c r="AU21" s="56">
        <f t="shared" si="56"/>
        <v>137.5</v>
      </c>
      <c r="AV21" s="56">
        <f t="shared" si="57"/>
        <v>1028.9785763163914</v>
      </c>
      <c r="AW21" s="69"/>
      <c r="AX21" s="56">
        <f t="shared" si="50"/>
        <v>0</v>
      </c>
      <c r="AY21" s="56">
        <f t="shared" si="51"/>
        <v>0</v>
      </c>
      <c r="AZ21" s="47"/>
      <c r="BA21" s="56">
        <f t="shared" si="52"/>
        <v>0</v>
      </c>
      <c r="BB21" s="56">
        <f t="shared" si="53"/>
        <v>0</v>
      </c>
      <c r="BC21" s="47"/>
      <c r="BD21" s="56">
        <f t="shared" si="54"/>
        <v>0</v>
      </c>
      <c r="BE21" s="56">
        <f t="shared" si="55"/>
        <v>0</v>
      </c>
      <c r="BF21" s="47"/>
      <c r="BG21" s="47"/>
      <c r="BH21" s="47"/>
      <c r="BI21" s="47"/>
      <c r="BJ21" s="47"/>
      <c r="BK21" s="47"/>
      <c r="BL21" s="47"/>
      <c r="BM21" s="56">
        <f t="shared" si="40"/>
        <v>0</v>
      </c>
      <c r="BN21" s="56">
        <f>0.0027*(POWER($A21+0.5,3.3919))*BL21</f>
        <v>0</v>
      </c>
      <c r="BO21" s="57"/>
      <c r="BP21" s="56">
        <f t="shared" si="12"/>
        <v>0</v>
      </c>
      <c r="BQ21" s="56">
        <f t="shared" si="58"/>
        <v>0</v>
      </c>
      <c r="BR21" s="57"/>
      <c r="BS21" s="47"/>
      <c r="BT21" s="47"/>
      <c r="BU21" s="57"/>
      <c r="BV21" s="47"/>
      <c r="BW21" s="47"/>
      <c r="BX21" s="57"/>
      <c r="BY21" s="47"/>
      <c r="BZ21" s="47"/>
      <c r="CA21" s="57"/>
      <c r="CB21" s="56">
        <f t="shared" si="20"/>
        <v>0</v>
      </c>
      <c r="CC21" s="56">
        <f t="shared" si="59"/>
        <v>0</v>
      </c>
      <c r="CD21" s="57"/>
      <c r="CE21" s="47"/>
      <c r="CF21" s="47"/>
      <c r="CG21" s="57"/>
      <c r="CH21" s="56">
        <f t="shared" si="24"/>
        <v>0</v>
      </c>
      <c r="CI21" s="56">
        <f t="shared" si="60"/>
        <v>0</v>
      </c>
      <c r="CJ21" s="57"/>
      <c r="CK21" s="47"/>
      <c r="CL21" s="47"/>
      <c r="CM21" s="57"/>
      <c r="CN21" s="56">
        <f t="shared" si="28"/>
        <v>0</v>
      </c>
      <c r="CO21" s="56">
        <f t="shared" si="61"/>
        <v>0</v>
      </c>
      <c r="CP21" s="57"/>
      <c r="CQ21" s="47"/>
      <c r="CR21" s="47"/>
      <c r="CS21" s="57"/>
      <c r="CT21" s="47"/>
      <c r="CU21" s="47"/>
      <c r="CV21" s="57">
        <v>6</v>
      </c>
      <c r="CW21" s="56">
        <f t="shared" si="34"/>
        <v>165</v>
      </c>
      <c r="CX21" s="56">
        <f t="shared" si="62"/>
        <v>1234.7742915796698</v>
      </c>
      <c r="CY21" s="57"/>
      <c r="CZ21" s="47"/>
      <c r="DA21" s="47"/>
      <c r="DB21" s="57">
        <v>5</v>
      </c>
      <c r="DC21" s="56">
        <f t="shared" si="38"/>
        <v>137.5</v>
      </c>
      <c r="DD21" s="56">
        <f t="shared" si="63"/>
        <v>1028.9785763163914</v>
      </c>
    </row>
    <row r="22" spans="1:108" s="41" customFormat="1" ht="12.75">
      <c r="A22" s="53">
        <f t="shared" si="2"/>
        <v>28</v>
      </c>
      <c r="B22" s="54" t="s">
        <v>1</v>
      </c>
      <c r="C22" s="55">
        <f t="shared" si="3"/>
        <v>28.9</v>
      </c>
      <c r="D22" s="60"/>
      <c r="E22" s="56">
        <f t="shared" si="0"/>
        <v>0</v>
      </c>
      <c r="F22" s="56">
        <f t="shared" si="1"/>
        <v>0</v>
      </c>
      <c r="G22" s="60"/>
      <c r="H22" s="56">
        <f t="shared" si="4"/>
        <v>0</v>
      </c>
      <c r="I22" s="56">
        <f t="shared" si="5"/>
        <v>0</v>
      </c>
      <c r="J22" s="47"/>
      <c r="K22" s="56">
        <f t="shared" si="6"/>
        <v>0</v>
      </c>
      <c r="L22" s="56">
        <f t="shared" si="7"/>
        <v>0</v>
      </c>
      <c r="M22" s="60"/>
      <c r="N22" s="56">
        <f t="shared" si="66"/>
        <v>0</v>
      </c>
      <c r="O22" s="56">
        <f t="shared" si="67"/>
        <v>0</v>
      </c>
      <c r="P22" s="60"/>
      <c r="Q22" s="56"/>
      <c r="R22" s="56"/>
      <c r="S22" s="60">
        <v>1</v>
      </c>
      <c r="T22" s="56">
        <f t="shared" si="46"/>
        <v>28.5</v>
      </c>
      <c r="U22" s="56">
        <f t="shared" si="47"/>
        <v>232.30151643112882</v>
      </c>
      <c r="V22" s="60"/>
      <c r="W22" s="56">
        <f t="shared" si="48"/>
        <v>0</v>
      </c>
      <c r="X22" s="56">
        <f t="shared" si="49"/>
        <v>0</v>
      </c>
      <c r="Y22" s="60">
        <v>6</v>
      </c>
      <c r="Z22" s="56">
        <f t="shared" si="74"/>
        <v>171</v>
      </c>
      <c r="AA22" s="56">
        <f t="shared" si="75"/>
        <v>1393.809098586773</v>
      </c>
      <c r="AB22" s="47"/>
      <c r="AC22" s="56">
        <f t="shared" si="72"/>
        <v>0</v>
      </c>
      <c r="AD22" s="56">
        <f t="shared" si="73"/>
        <v>0</v>
      </c>
      <c r="AE22" s="58">
        <v>6</v>
      </c>
      <c r="AF22" s="56">
        <f t="shared" si="70"/>
        <v>171</v>
      </c>
      <c r="AG22" s="56">
        <f t="shared" si="71"/>
        <v>1393.809098586773</v>
      </c>
      <c r="AH22" s="60"/>
      <c r="AI22" s="56">
        <f t="shared" si="8"/>
        <v>0</v>
      </c>
      <c r="AJ22" s="56">
        <f t="shared" si="9"/>
        <v>0</v>
      </c>
      <c r="AK22" s="58">
        <v>3</v>
      </c>
      <c r="AL22" s="56">
        <f t="shared" si="10"/>
        <v>85.5</v>
      </c>
      <c r="AM22" s="56">
        <f t="shared" si="11"/>
        <v>696.9045492933865</v>
      </c>
      <c r="AN22" s="58">
        <v>1</v>
      </c>
      <c r="AO22" s="56">
        <f t="shared" si="68"/>
        <v>28.5</v>
      </c>
      <c r="AP22" s="56">
        <f t="shared" si="69"/>
        <v>232.30151643112882</v>
      </c>
      <c r="AQ22" s="58">
        <v>1</v>
      </c>
      <c r="AR22" s="56">
        <f t="shared" si="64"/>
        <v>28.5</v>
      </c>
      <c r="AS22" s="56">
        <f t="shared" si="65"/>
        <v>232.30151643112882</v>
      </c>
      <c r="AT22" s="58">
        <v>2</v>
      </c>
      <c r="AU22" s="56">
        <f t="shared" si="56"/>
        <v>57</v>
      </c>
      <c r="AV22" s="56">
        <f t="shared" si="57"/>
        <v>464.60303286225763</v>
      </c>
      <c r="AW22" s="63"/>
      <c r="AX22" s="56">
        <f t="shared" si="50"/>
        <v>0</v>
      </c>
      <c r="AY22" s="56">
        <f t="shared" si="51"/>
        <v>0</v>
      </c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8"/>
      <c r="BP22" s="60"/>
      <c r="BQ22" s="60"/>
      <c r="BR22" s="58"/>
      <c r="BS22" s="60"/>
      <c r="BT22" s="60"/>
      <c r="BU22" s="58"/>
      <c r="BV22" s="60"/>
      <c r="BW22" s="60"/>
      <c r="BX22" s="58"/>
      <c r="BY22" s="60"/>
      <c r="BZ22" s="60"/>
      <c r="CA22" s="58"/>
      <c r="CB22" s="56">
        <f t="shared" si="20"/>
        <v>0</v>
      </c>
      <c r="CC22" s="56">
        <f t="shared" si="59"/>
        <v>0</v>
      </c>
      <c r="CD22" s="58"/>
      <c r="CE22" s="60"/>
      <c r="CF22" s="60"/>
      <c r="CG22" s="58">
        <v>1</v>
      </c>
      <c r="CH22" s="56">
        <f t="shared" si="24"/>
        <v>28.5</v>
      </c>
      <c r="CI22" s="56">
        <f t="shared" si="60"/>
        <v>232.30151643112882</v>
      </c>
      <c r="CJ22" s="58"/>
      <c r="CK22" s="60"/>
      <c r="CL22" s="60"/>
      <c r="CM22" s="58"/>
      <c r="CN22" s="56">
        <f t="shared" si="28"/>
        <v>0</v>
      </c>
      <c r="CO22" s="56">
        <f t="shared" si="61"/>
        <v>0</v>
      </c>
      <c r="CP22" s="58"/>
      <c r="CQ22" s="60"/>
      <c r="CR22" s="60"/>
      <c r="CS22" s="58"/>
      <c r="CT22" s="60"/>
      <c r="CU22" s="60"/>
      <c r="CV22" s="58">
        <v>2</v>
      </c>
      <c r="CW22" s="56">
        <f t="shared" si="34"/>
        <v>57</v>
      </c>
      <c r="CX22" s="56">
        <f t="shared" si="62"/>
        <v>464.60303286225763</v>
      </c>
      <c r="CY22" s="58"/>
      <c r="CZ22" s="60"/>
      <c r="DA22" s="60"/>
      <c r="DB22" s="58">
        <v>7</v>
      </c>
      <c r="DC22" s="56">
        <f t="shared" si="38"/>
        <v>199.5</v>
      </c>
      <c r="DD22" s="56">
        <f t="shared" si="63"/>
        <v>1626.1106150179016</v>
      </c>
    </row>
    <row r="23" spans="1:108" s="41" customFormat="1" ht="12.75">
      <c r="A23" s="53">
        <f t="shared" si="2"/>
        <v>29</v>
      </c>
      <c r="B23" s="54" t="s">
        <v>1</v>
      </c>
      <c r="C23" s="55">
        <f t="shared" si="3"/>
        <v>29.9</v>
      </c>
      <c r="D23" s="60"/>
      <c r="E23" s="56">
        <f t="shared" si="0"/>
        <v>0</v>
      </c>
      <c r="F23" s="56">
        <f t="shared" si="1"/>
        <v>0</v>
      </c>
      <c r="G23" s="60"/>
      <c r="H23" s="56">
        <f t="shared" si="4"/>
        <v>0</v>
      </c>
      <c r="I23" s="56">
        <f t="shared" si="5"/>
        <v>0</v>
      </c>
      <c r="J23" s="47"/>
      <c r="K23" s="56">
        <f t="shared" si="6"/>
        <v>0</v>
      </c>
      <c r="L23" s="56">
        <f t="shared" si="7"/>
        <v>0</v>
      </c>
      <c r="M23" s="60"/>
      <c r="N23" s="56">
        <f t="shared" si="66"/>
        <v>0</v>
      </c>
      <c r="O23" s="56">
        <f t="shared" si="67"/>
        <v>0</v>
      </c>
      <c r="P23" s="60"/>
      <c r="Q23" s="56">
        <f aca="true" t="shared" si="76" ref="Q23:Q38">($A23+0.5)*P23</f>
        <v>0</v>
      </c>
      <c r="R23" s="56">
        <f aca="true" t="shared" si="77" ref="R23:R38">0.0027*(POWER($A23+0.5,3.3919))*P23</f>
        <v>0</v>
      </c>
      <c r="S23" s="60">
        <v>5</v>
      </c>
      <c r="T23" s="56">
        <f t="shared" si="46"/>
        <v>147.5</v>
      </c>
      <c r="U23" s="56">
        <f t="shared" si="47"/>
        <v>1305.6388506578169</v>
      </c>
      <c r="V23" s="60"/>
      <c r="W23" s="56">
        <f t="shared" si="48"/>
        <v>0</v>
      </c>
      <c r="X23" s="56">
        <f t="shared" si="49"/>
        <v>0</v>
      </c>
      <c r="Y23" s="60">
        <v>3</v>
      </c>
      <c r="Z23" s="56">
        <f t="shared" si="74"/>
        <v>88.5</v>
      </c>
      <c r="AA23" s="56">
        <f t="shared" si="75"/>
        <v>783.38331039469</v>
      </c>
      <c r="AB23" s="47"/>
      <c r="AC23" s="56">
        <f t="shared" si="72"/>
        <v>0</v>
      </c>
      <c r="AD23" s="56">
        <f t="shared" si="73"/>
        <v>0</v>
      </c>
      <c r="AE23" s="58">
        <v>2</v>
      </c>
      <c r="AF23" s="56">
        <f t="shared" si="70"/>
        <v>59</v>
      </c>
      <c r="AG23" s="56">
        <f t="shared" si="71"/>
        <v>522.2555402631267</v>
      </c>
      <c r="AH23" s="60"/>
      <c r="AI23" s="56">
        <f t="shared" si="8"/>
        <v>0</v>
      </c>
      <c r="AJ23" s="56">
        <f t="shared" si="9"/>
        <v>0</v>
      </c>
      <c r="AK23" s="58">
        <v>1</v>
      </c>
      <c r="AL23" s="56">
        <f t="shared" si="10"/>
        <v>29.5</v>
      </c>
      <c r="AM23" s="56">
        <f t="shared" si="11"/>
        <v>261.12777013156335</v>
      </c>
      <c r="AN23" s="58">
        <v>1</v>
      </c>
      <c r="AO23" s="56">
        <f t="shared" si="68"/>
        <v>29.5</v>
      </c>
      <c r="AP23" s="56">
        <f t="shared" si="69"/>
        <v>261.12777013156335</v>
      </c>
      <c r="AQ23" s="60"/>
      <c r="AR23" s="56">
        <f t="shared" si="64"/>
        <v>0</v>
      </c>
      <c r="AS23" s="56">
        <f t="shared" si="65"/>
        <v>0</v>
      </c>
      <c r="AT23" s="60"/>
      <c r="AU23" s="56">
        <f t="shared" si="56"/>
        <v>0</v>
      </c>
      <c r="AV23" s="56">
        <f t="shared" si="57"/>
        <v>0</v>
      </c>
      <c r="AW23" s="63"/>
      <c r="AX23" s="56">
        <f t="shared" si="50"/>
        <v>0</v>
      </c>
      <c r="AY23" s="56">
        <f t="shared" si="51"/>
        <v>0</v>
      </c>
      <c r="AZ23" s="60"/>
      <c r="BA23" s="47"/>
      <c r="BB23" s="63"/>
      <c r="BC23" s="60"/>
      <c r="BD23" s="47"/>
      <c r="BE23" s="63"/>
      <c r="BF23" s="60"/>
      <c r="BG23" s="60"/>
      <c r="BH23" s="60"/>
      <c r="BI23" s="60"/>
      <c r="BJ23" s="60"/>
      <c r="BK23" s="60"/>
      <c r="BL23" s="60"/>
      <c r="BM23" s="47"/>
      <c r="BN23" s="63"/>
      <c r="BO23" s="58"/>
      <c r="BP23" s="47"/>
      <c r="BQ23" s="63"/>
      <c r="BR23" s="58"/>
      <c r="BS23" s="47"/>
      <c r="BT23" s="63"/>
      <c r="BU23" s="58"/>
      <c r="BV23" s="47"/>
      <c r="BW23" s="63"/>
      <c r="BX23" s="58"/>
      <c r="BY23" s="60"/>
      <c r="BZ23" s="60"/>
      <c r="CA23" s="58"/>
      <c r="CB23" s="56">
        <f t="shared" si="20"/>
        <v>0</v>
      </c>
      <c r="CC23" s="56">
        <f t="shared" si="59"/>
        <v>0</v>
      </c>
      <c r="CD23" s="58"/>
      <c r="CE23" s="60"/>
      <c r="CF23" s="60"/>
      <c r="CG23" s="58">
        <v>1</v>
      </c>
      <c r="CH23" s="56">
        <f t="shared" si="24"/>
        <v>29.5</v>
      </c>
      <c r="CI23" s="56">
        <f t="shared" si="60"/>
        <v>261.12777013156335</v>
      </c>
      <c r="CJ23" s="58"/>
      <c r="CK23" s="60"/>
      <c r="CL23" s="60"/>
      <c r="CM23" s="58">
        <v>2</v>
      </c>
      <c r="CN23" s="56">
        <f t="shared" si="28"/>
        <v>59</v>
      </c>
      <c r="CO23" s="56">
        <f t="shared" si="61"/>
        <v>522.2555402631267</v>
      </c>
      <c r="CP23" s="58"/>
      <c r="CQ23" s="60"/>
      <c r="CR23" s="60"/>
      <c r="CS23" s="58"/>
      <c r="CT23" s="60"/>
      <c r="CU23" s="60"/>
      <c r="CV23" s="58">
        <v>3</v>
      </c>
      <c r="CW23" s="56">
        <f t="shared" si="34"/>
        <v>88.5</v>
      </c>
      <c r="CX23" s="56">
        <f t="shared" si="62"/>
        <v>783.38331039469</v>
      </c>
      <c r="CY23" s="58"/>
      <c r="CZ23" s="60"/>
      <c r="DA23" s="60"/>
      <c r="DB23" s="58">
        <v>1</v>
      </c>
      <c r="DC23" s="56">
        <f t="shared" si="38"/>
        <v>29.5</v>
      </c>
      <c r="DD23" s="56">
        <f t="shared" si="63"/>
        <v>261.12777013156335</v>
      </c>
    </row>
    <row r="24" spans="1:108" s="41" customFormat="1" ht="12.75">
      <c r="A24" s="53">
        <f t="shared" si="2"/>
        <v>30</v>
      </c>
      <c r="B24" s="54" t="s">
        <v>1</v>
      </c>
      <c r="C24" s="55">
        <f t="shared" si="3"/>
        <v>30.9</v>
      </c>
      <c r="D24" s="60"/>
      <c r="E24" s="56">
        <f t="shared" si="0"/>
        <v>0</v>
      </c>
      <c r="F24" s="56">
        <f t="shared" si="1"/>
        <v>0</v>
      </c>
      <c r="G24" s="60"/>
      <c r="H24" s="56">
        <f t="shared" si="4"/>
        <v>0</v>
      </c>
      <c r="I24" s="56">
        <f t="shared" si="5"/>
        <v>0</v>
      </c>
      <c r="J24" s="47"/>
      <c r="K24" s="56">
        <f t="shared" si="6"/>
        <v>0</v>
      </c>
      <c r="L24" s="56">
        <f t="shared" si="7"/>
        <v>0</v>
      </c>
      <c r="M24" s="60"/>
      <c r="N24" s="56">
        <f t="shared" si="66"/>
        <v>0</v>
      </c>
      <c r="O24" s="56">
        <f t="shared" si="67"/>
        <v>0</v>
      </c>
      <c r="P24" s="60"/>
      <c r="Q24" s="56">
        <f t="shared" si="76"/>
        <v>0</v>
      </c>
      <c r="R24" s="56">
        <f t="shared" si="77"/>
        <v>0</v>
      </c>
      <c r="S24" s="60">
        <v>2</v>
      </c>
      <c r="T24" s="56">
        <f t="shared" si="46"/>
        <v>61</v>
      </c>
      <c r="U24" s="56">
        <f t="shared" si="47"/>
        <v>584.7771372819694</v>
      </c>
      <c r="V24" s="60"/>
      <c r="W24" s="56">
        <f t="shared" si="48"/>
        <v>0</v>
      </c>
      <c r="X24" s="56">
        <f t="shared" si="49"/>
        <v>0</v>
      </c>
      <c r="Y24" s="60">
        <v>3</v>
      </c>
      <c r="Z24" s="56">
        <f t="shared" si="74"/>
        <v>91.5</v>
      </c>
      <c r="AA24" s="56">
        <f t="shared" si="75"/>
        <v>877.1657059229542</v>
      </c>
      <c r="AB24" s="47"/>
      <c r="AC24" s="56">
        <f t="shared" si="72"/>
        <v>0</v>
      </c>
      <c r="AD24" s="56">
        <f t="shared" si="73"/>
        <v>0</v>
      </c>
      <c r="AE24" s="58">
        <v>2</v>
      </c>
      <c r="AF24" s="56">
        <f t="shared" si="70"/>
        <v>61</v>
      </c>
      <c r="AG24" s="56">
        <f t="shared" si="71"/>
        <v>584.7771372819694</v>
      </c>
      <c r="AH24" s="60"/>
      <c r="AI24" s="56">
        <f t="shared" si="8"/>
        <v>0</v>
      </c>
      <c r="AJ24" s="56">
        <f t="shared" si="9"/>
        <v>0</v>
      </c>
      <c r="AK24" s="58"/>
      <c r="AL24" s="56">
        <f t="shared" si="10"/>
        <v>0</v>
      </c>
      <c r="AM24" s="56">
        <f t="shared" si="11"/>
        <v>0</v>
      </c>
      <c r="AN24" s="60"/>
      <c r="AO24" s="56">
        <f t="shared" si="68"/>
        <v>0</v>
      </c>
      <c r="AP24" s="56">
        <f t="shared" si="69"/>
        <v>0</v>
      </c>
      <c r="AQ24" s="60"/>
      <c r="AR24" s="56">
        <f t="shared" si="64"/>
        <v>0</v>
      </c>
      <c r="AS24" s="56">
        <f t="shared" si="65"/>
        <v>0</v>
      </c>
      <c r="AT24" s="60"/>
      <c r="AU24" s="47"/>
      <c r="AV24" s="63"/>
      <c r="AW24" s="63"/>
      <c r="AX24" s="56">
        <f t="shared" si="50"/>
        <v>0</v>
      </c>
      <c r="AY24" s="56">
        <f t="shared" si="51"/>
        <v>0</v>
      </c>
      <c r="AZ24" s="60"/>
      <c r="BA24" s="47"/>
      <c r="BB24" s="63"/>
      <c r="BC24" s="60"/>
      <c r="BD24" s="47"/>
      <c r="BE24" s="63"/>
      <c r="BF24" s="60"/>
      <c r="BG24" s="47"/>
      <c r="BH24" s="63"/>
      <c r="BI24" s="60"/>
      <c r="BJ24" s="47"/>
      <c r="BK24" s="63"/>
      <c r="BL24" s="60"/>
      <c r="BM24" s="47"/>
      <c r="BN24" s="63"/>
      <c r="BO24" s="58"/>
      <c r="BP24" s="47"/>
      <c r="BQ24" s="63"/>
      <c r="BR24" s="58"/>
      <c r="BS24" s="47"/>
      <c r="BT24" s="63"/>
      <c r="BU24" s="58"/>
      <c r="BV24" s="47"/>
      <c r="BW24" s="63"/>
      <c r="BX24" s="58"/>
      <c r="BY24" s="47"/>
      <c r="BZ24" s="63"/>
      <c r="CA24" s="58"/>
      <c r="CB24" s="56">
        <f t="shared" si="20"/>
        <v>0</v>
      </c>
      <c r="CC24" s="56">
        <f t="shared" si="59"/>
        <v>0</v>
      </c>
      <c r="CD24" s="58"/>
      <c r="CE24" s="47"/>
      <c r="CF24" s="63"/>
      <c r="CG24" s="58">
        <v>1</v>
      </c>
      <c r="CH24" s="56">
        <f t="shared" si="24"/>
        <v>30.5</v>
      </c>
      <c r="CI24" s="56">
        <f t="shared" si="60"/>
        <v>292.3885686409847</v>
      </c>
      <c r="CJ24" s="58"/>
      <c r="CK24" s="47"/>
      <c r="CL24" s="63"/>
      <c r="CM24" s="58">
        <v>4</v>
      </c>
      <c r="CN24" s="56">
        <f t="shared" si="28"/>
        <v>122</v>
      </c>
      <c r="CO24" s="56">
        <f t="shared" si="61"/>
        <v>1169.5542745639389</v>
      </c>
      <c r="CP24" s="58"/>
      <c r="CQ24" s="47"/>
      <c r="CR24" s="63"/>
      <c r="CS24" s="58"/>
      <c r="CT24" s="47"/>
      <c r="CU24" s="63"/>
      <c r="CV24" s="58">
        <v>2</v>
      </c>
      <c r="CW24" s="56">
        <f t="shared" si="34"/>
        <v>61</v>
      </c>
      <c r="CX24" s="56">
        <f t="shared" si="62"/>
        <v>584.7771372819694</v>
      </c>
      <c r="CY24" s="58"/>
      <c r="CZ24" s="47"/>
      <c r="DA24" s="63"/>
      <c r="DB24" s="58">
        <v>2</v>
      </c>
      <c r="DC24" s="56">
        <f t="shared" si="38"/>
        <v>61</v>
      </c>
      <c r="DD24" s="56">
        <f t="shared" si="63"/>
        <v>584.7771372819694</v>
      </c>
    </row>
    <row r="25" spans="1:108" s="41" customFormat="1" ht="12.75">
      <c r="A25" s="53">
        <f t="shared" si="2"/>
        <v>31</v>
      </c>
      <c r="B25" s="54" t="s">
        <v>1</v>
      </c>
      <c r="C25" s="55">
        <f t="shared" si="3"/>
        <v>31.9</v>
      </c>
      <c r="D25" s="60"/>
      <c r="E25" s="56">
        <f t="shared" si="0"/>
        <v>0</v>
      </c>
      <c r="F25" s="56">
        <f t="shared" si="1"/>
        <v>0</v>
      </c>
      <c r="G25" s="60"/>
      <c r="H25" s="56">
        <f t="shared" si="4"/>
        <v>0</v>
      </c>
      <c r="I25" s="56">
        <f t="shared" si="5"/>
        <v>0</v>
      </c>
      <c r="J25" s="63">
        <v>1</v>
      </c>
      <c r="K25" s="56">
        <f t="shared" si="6"/>
        <v>31.5</v>
      </c>
      <c r="L25" s="56">
        <f t="shared" si="7"/>
        <v>326.1995304508977</v>
      </c>
      <c r="M25" s="60"/>
      <c r="N25" s="56">
        <f t="shared" si="66"/>
        <v>0</v>
      </c>
      <c r="O25" s="56">
        <f t="shared" si="67"/>
        <v>0</v>
      </c>
      <c r="P25" s="60"/>
      <c r="Q25" s="56">
        <f t="shared" si="76"/>
        <v>0</v>
      </c>
      <c r="R25" s="56">
        <f t="shared" si="77"/>
        <v>0</v>
      </c>
      <c r="S25" s="60">
        <v>2</v>
      </c>
      <c r="T25" s="56">
        <f t="shared" si="46"/>
        <v>63</v>
      </c>
      <c r="U25" s="56">
        <f t="shared" si="47"/>
        <v>652.3990609017955</v>
      </c>
      <c r="V25" s="60"/>
      <c r="W25" s="56">
        <f t="shared" si="48"/>
        <v>0</v>
      </c>
      <c r="X25" s="56">
        <f t="shared" si="49"/>
        <v>0</v>
      </c>
      <c r="Y25" s="60">
        <v>1</v>
      </c>
      <c r="Z25" s="56">
        <f t="shared" si="74"/>
        <v>31.5</v>
      </c>
      <c r="AA25" s="56">
        <f t="shared" si="75"/>
        <v>326.1995304508977</v>
      </c>
      <c r="AB25" s="47"/>
      <c r="AC25" s="56">
        <f t="shared" si="72"/>
        <v>0</v>
      </c>
      <c r="AD25" s="56">
        <f t="shared" si="73"/>
        <v>0</v>
      </c>
      <c r="AE25" s="58"/>
      <c r="AF25" s="56">
        <f t="shared" si="70"/>
        <v>0</v>
      </c>
      <c r="AG25" s="56">
        <f t="shared" si="71"/>
        <v>0</v>
      </c>
      <c r="AH25" s="60"/>
      <c r="AI25" s="56">
        <f t="shared" si="8"/>
        <v>0</v>
      </c>
      <c r="AJ25" s="56">
        <f t="shared" si="9"/>
        <v>0</v>
      </c>
      <c r="AK25" s="60"/>
      <c r="AL25" s="56">
        <f t="shared" si="10"/>
        <v>0</v>
      </c>
      <c r="AM25" s="56">
        <f t="shared" si="11"/>
        <v>0</v>
      </c>
      <c r="AN25" s="60"/>
      <c r="AO25" s="56">
        <f t="shared" si="68"/>
        <v>0</v>
      </c>
      <c r="AP25" s="56">
        <f t="shared" si="69"/>
        <v>0</v>
      </c>
      <c r="AQ25" s="63"/>
      <c r="AR25" s="47"/>
      <c r="AS25" s="63"/>
      <c r="AT25" s="60"/>
      <c r="AU25" s="47"/>
      <c r="AV25" s="63"/>
      <c r="AW25" s="63"/>
      <c r="AX25" s="56">
        <f t="shared" si="50"/>
        <v>0</v>
      </c>
      <c r="AY25" s="56">
        <f t="shared" si="51"/>
        <v>0</v>
      </c>
      <c r="AZ25" s="60"/>
      <c r="BA25" s="47"/>
      <c r="BB25" s="63"/>
      <c r="BC25" s="60"/>
      <c r="BD25" s="47"/>
      <c r="BE25" s="63"/>
      <c r="BF25" s="60"/>
      <c r="BG25" s="47"/>
      <c r="BH25" s="63"/>
      <c r="BI25" s="60"/>
      <c r="BJ25" s="47"/>
      <c r="BK25" s="63"/>
      <c r="BL25" s="60"/>
      <c r="BM25" s="47"/>
      <c r="BN25" s="63"/>
      <c r="BO25" s="58"/>
      <c r="BP25" s="47"/>
      <c r="BQ25" s="63"/>
      <c r="BR25" s="58"/>
      <c r="BS25" s="47"/>
      <c r="BT25" s="63"/>
      <c r="BU25" s="58"/>
      <c r="BV25" s="47"/>
      <c r="BW25" s="63"/>
      <c r="BX25" s="58"/>
      <c r="BY25" s="47"/>
      <c r="BZ25" s="63"/>
      <c r="CA25" s="58"/>
      <c r="CB25" s="56">
        <f t="shared" si="20"/>
        <v>0</v>
      </c>
      <c r="CC25" s="56">
        <f t="shared" si="59"/>
        <v>0</v>
      </c>
      <c r="CD25" s="58"/>
      <c r="CE25" s="47"/>
      <c r="CF25" s="63"/>
      <c r="CG25" s="58">
        <v>2</v>
      </c>
      <c r="CH25" s="56">
        <f t="shared" si="24"/>
        <v>63</v>
      </c>
      <c r="CI25" s="56">
        <f t="shared" si="60"/>
        <v>652.3990609017955</v>
      </c>
      <c r="CJ25" s="58"/>
      <c r="CK25" s="47"/>
      <c r="CL25" s="63"/>
      <c r="CM25" s="58">
        <v>2</v>
      </c>
      <c r="CN25" s="56">
        <f t="shared" si="28"/>
        <v>63</v>
      </c>
      <c r="CO25" s="56">
        <f t="shared" si="61"/>
        <v>652.3990609017955</v>
      </c>
      <c r="CP25" s="58"/>
      <c r="CQ25" s="47"/>
      <c r="CR25" s="63"/>
      <c r="CS25" s="58"/>
      <c r="CT25" s="47"/>
      <c r="CU25" s="63"/>
      <c r="CV25" s="58">
        <v>2</v>
      </c>
      <c r="CW25" s="56">
        <f t="shared" si="34"/>
        <v>63</v>
      </c>
      <c r="CX25" s="56">
        <f t="shared" si="62"/>
        <v>652.3990609017955</v>
      </c>
      <c r="CY25" s="58"/>
      <c r="CZ25" s="47"/>
      <c r="DA25" s="63"/>
      <c r="DB25" s="58"/>
      <c r="DC25" s="56">
        <f t="shared" si="38"/>
        <v>0</v>
      </c>
      <c r="DD25" s="56">
        <f t="shared" si="63"/>
        <v>0</v>
      </c>
    </row>
    <row r="26" spans="1:108" s="41" customFormat="1" ht="12.75">
      <c r="A26" s="53">
        <f t="shared" si="2"/>
        <v>32</v>
      </c>
      <c r="B26" s="54" t="s">
        <v>1</v>
      </c>
      <c r="C26" s="55">
        <f t="shared" si="3"/>
        <v>32.9</v>
      </c>
      <c r="D26" s="60"/>
      <c r="E26" s="56">
        <f t="shared" si="0"/>
        <v>0</v>
      </c>
      <c r="F26" s="56">
        <f t="shared" si="1"/>
        <v>0</v>
      </c>
      <c r="G26" s="60">
        <v>1</v>
      </c>
      <c r="H26" s="56">
        <f t="shared" si="4"/>
        <v>32.5</v>
      </c>
      <c r="I26" s="56">
        <f t="shared" si="5"/>
        <v>362.67776962206545</v>
      </c>
      <c r="J26" s="63">
        <v>1</v>
      </c>
      <c r="K26" s="56">
        <f t="shared" si="6"/>
        <v>32.5</v>
      </c>
      <c r="L26" s="56">
        <f t="shared" si="7"/>
        <v>362.67776962206545</v>
      </c>
      <c r="M26" s="60"/>
      <c r="N26" s="56">
        <f t="shared" si="66"/>
        <v>0</v>
      </c>
      <c r="O26" s="56">
        <f t="shared" si="67"/>
        <v>0</v>
      </c>
      <c r="P26" s="60"/>
      <c r="Q26" s="56">
        <f t="shared" si="76"/>
        <v>0</v>
      </c>
      <c r="R26" s="56">
        <f t="shared" si="77"/>
        <v>0</v>
      </c>
      <c r="S26" s="60">
        <v>2</v>
      </c>
      <c r="T26" s="56">
        <f t="shared" si="46"/>
        <v>65</v>
      </c>
      <c r="U26" s="56">
        <f t="shared" si="47"/>
        <v>725.3555392441309</v>
      </c>
      <c r="V26" s="203"/>
      <c r="W26" s="56">
        <f t="shared" si="48"/>
        <v>0</v>
      </c>
      <c r="X26" s="56">
        <f t="shared" si="49"/>
        <v>0</v>
      </c>
      <c r="Y26" s="60"/>
      <c r="Z26" s="56">
        <f t="shared" si="74"/>
        <v>0</v>
      </c>
      <c r="AA26" s="56">
        <f t="shared" si="75"/>
        <v>0</v>
      </c>
      <c r="AB26" s="203"/>
      <c r="AC26" s="56">
        <f t="shared" si="72"/>
        <v>0</v>
      </c>
      <c r="AD26" s="56">
        <f t="shared" si="73"/>
        <v>0</v>
      </c>
      <c r="AE26" s="62"/>
      <c r="AF26" s="56">
        <f t="shared" si="70"/>
        <v>0</v>
      </c>
      <c r="AG26" s="56">
        <f t="shared" si="71"/>
        <v>0</v>
      </c>
      <c r="AH26" s="203"/>
      <c r="AI26" s="56">
        <f t="shared" si="8"/>
        <v>0</v>
      </c>
      <c r="AJ26" s="56">
        <f t="shared" si="9"/>
        <v>0</v>
      </c>
      <c r="AK26" s="62"/>
      <c r="AL26" s="56">
        <f t="shared" si="10"/>
        <v>0</v>
      </c>
      <c r="AM26" s="56">
        <f t="shared" si="11"/>
        <v>0</v>
      </c>
      <c r="AN26" s="62"/>
      <c r="AO26" s="56">
        <f t="shared" si="68"/>
        <v>0</v>
      </c>
      <c r="AP26" s="56">
        <f t="shared" si="69"/>
        <v>0</v>
      </c>
      <c r="AQ26" s="61"/>
      <c r="AR26" s="204"/>
      <c r="AS26" s="61"/>
      <c r="AT26" s="62"/>
      <c r="AU26" s="62"/>
      <c r="AV26" s="62"/>
      <c r="AW26" s="61"/>
      <c r="AX26" s="56">
        <f t="shared" si="50"/>
        <v>0</v>
      </c>
      <c r="AY26" s="56">
        <f t="shared" si="51"/>
        <v>0</v>
      </c>
      <c r="AZ26" s="62"/>
      <c r="BA26" s="204"/>
      <c r="BB26" s="61"/>
      <c r="BC26" s="62"/>
      <c r="BD26" s="204"/>
      <c r="BE26" s="61"/>
      <c r="BF26" s="62"/>
      <c r="BG26" s="204"/>
      <c r="BH26" s="61"/>
      <c r="BI26" s="62"/>
      <c r="BJ26" s="47"/>
      <c r="BK26" s="63"/>
      <c r="BL26" s="60"/>
      <c r="BM26" s="47"/>
      <c r="BN26" s="63"/>
      <c r="BO26" s="58"/>
      <c r="BP26" s="47"/>
      <c r="BQ26" s="63"/>
      <c r="BR26" s="58"/>
      <c r="BS26" s="47"/>
      <c r="BT26" s="63"/>
      <c r="BU26" s="58"/>
      <c r="BV26" s="47"/>
      <c r="BW26" s="63"/>
      <c r="BX26" s="169"/>
      <c r="BY26" s="47"/>
      <c r="BZ26" s="63"/>
      <c r="CA26" s="206">
        <v>1</v>
      </c>
      <c r="CB26" s="56">
        <f t="shared" si="20"/>
        <v>32.5</v>
      </c>
      <c r="CC26" s="56">
        <f t="shared" si="59"/>
        <v>362.67776962206545</v>
      </c>
      <c r="CD26" s="169"/>
      <c r="CE26" s="47"/>
      <c r="CF26" s="63"/>
      <c r="CG26" s="169"/>
      <c r="CH26" s="56">
        <f t="shared" si="24"/>
        <v>0</v>
      </c>
      <c r="CI26" s="56">
        <f t="shared" si="60"/>
        <v>0</v>
      </c>
      <c r="CJ26" s="169"/>
      <c r="CK26" s="47"/>
      <c r="CL26" s="63"/>
      <c r="CM26" s="206">
        <v>2</v>
      </c>
      <c r="CN26" s="56">
        <f t="shared" si="28"/>
        <v>65</v>
      </c>
      <c r="CO26" s="56">
        <f t="shared" si="61"/>
        <v>725.3555392441309</v>
      </c>
      <c r="CP26" s="169"/>
      <c r="CQ26" s="47"/>
      <c r="CR26" s="63"/>
      <c r="CS26" s="169"/>
      <c r="CT26" s="47"/>
      <c r="CU26" s="63"/>
      <c r="CV26" s="169"/>
      <c r="CW26" s="56">
        <f t="shared" si="34"/>
        <v>0</v>
      </c>
      <c r="CX26" s="56">
        <f t="shared" si="62"/>
        <v>0</v>
      </c>
      <c r="CY26" s="169"/>
      <c r="CZ26" s="47"/>
      <c r="DA26" s="63"/>
      <c r="DB26" s="169"/>
      <c r="DC26" s="56">
        <f t="shared" si="38"/>
        <v>0</v>
      </c>
      <c r="DD26" s="56">
        <f t="shared" si="63"/>
        <v>0</v>
      </c>
    </row>
    <row r="27" spans="1:108" s="41" customFormat="1" ht="12.75">
      <c r="A27" s="53">
        <f t="shared" si="2"/>
        <v>33</v>
      </c>
      <c r="B27" s="54" t="s">
        <v>1</v>
      </c>
      <c r="C27" s="55">
        <f t="shared" si="3"/>
        <v>33.9</v>
      </c>
      <c r="D27" s="60"/>
      <c r="E27" s="56">
        <f t="shared" si="0"/>
        <v>0</v>
      </c>
      <c r="F27" s="56">
        <f t="shared" si="1"/>
        <v>0</v>
      </c>
      <c r="G27" s="60">
        <v>2</v>
      </c>
      <c r="H27" s="56">
        <f t="shared" si="4"/>
        <v>67</v>
      </c>
      <c r="I27" s="56">
        <f t="shared" si="5"/>
        <v>803.8837334290462</v>
      </c>
      <c r="J27" s="63">
        <v>2</v>
      </c>
      <c r="K27" s="56">
        <f t="shared" si="6"/>
        <v>67</v>
      </c>
      <c r="L27" s="56">
        <f t="shared" si="7"/>
        <v>803.8837334290462</v>
      </c>
      <c r="M27" s="60"/>
      <c r="N27" s="56">
        <f t="shared" si="66"/>
        <v>0</v>
      </c>
      <c r="O27" s="56">
        <f t="shared" si="67"/>
        <v>0</v>
      </c>
      <c r="P27" s="60"/>
      <c r="Q27" s="56">
        <f t="shared" si="76"/>
        <v>0</v>
      </c>
      <c r="R27" s="56">
        <f t="shared" si="77"/>
        <v>0</v>
      </c>
      <c r="S27" s="60"/>
      <c r="T27" s="56">
        <f t="shared" si="46"/>
        <v>0</v>
      </c>
      <c r="U27" s="56">
        <f t="shared" si="47"/>
        <v>0</v>
      </c>
      <c r="V27" s="63"/>
      <c r="W27" s="56">
        <f t="shared" si="48"/>
        <v>0</v>
      </c>
      <c r="X27" s="56">
        <f t="shared" si="49"/>
        <v>0</v>
      </c>
      <c r="Y27" s="60"/>
      <c r="Z27" s="56">
        <f t="shared" si="74"/>
        <v>0</v>
      </c>
      <c r="AA27" s="56">
        <f t="shared" si="75"/>
        <v>0</v>
      </c>
      <c r="AB27" s="63"/>
      <c r="AC27" s="56">
        <f t="shared" si="72"/>
        <v>0</v>
      </c>
      <c r="AD27" s="56">
        <f t="shared" si="73"/>
        <v>0</v>
      </c>
      <c r="AE27" s="60"/>
      <c r="AF27" s="56">
        <f t="shared" si="70"/>
        <v>0</v>
      </c>
      <c r="AG27" s="56">
        <f t="shared" si="71"/>
        <v>0</v>
      </c>
      <c r="AH27" s="203"/>
      <c r="AI27" s="56">
        <f t="shared" si="8"/>
        <v>0</v>
      </c>
      <c r="AJ27" s="56">
        <f t="shared" si="9"/>
        <v>0</v>
      </c>
      <c r="AK27" s="60"/>
      <c r="AL27" s="56">
        <f t="shared" si="10"/>
        <v>0</v>
      </c>
      <c r="AM27" s="56">
        <f t="shared" si="11"/>
        <v>0</v>
      </c>
      <c r="AN27" s="60"/>
      <c r="AO27" s="60"/>
      <c r="AP27" s="63"/>
      <c r="AQ27" s="63"/>
      <c r="AR27" s="47"/>
      <c r="AS27" s="63"/>
      <c r="AT27" s="60"/>
      <c r="AU27" s="60"/>
      <c r="AV27" s="60"/>
      <c r="AW27" s="63"/>
      <c r="AX27" s="56">
        <f t="shared" si="50"/>
        <v>0</v>
      </c>
      <c r="AY27" s="56">
        <f t="shared" si="51"/>
        <v>0</v>
      </c>
      <c r="AZ27" s="60"/>
      <c r="BA27" s="47"/>
      <c r="BB27" s="63"/>
      <c r="BC27" s="60"/>
      <c r="BD27" s="47"/>
      <c r="BE27" s="63"/>
      <c r="BF27" s="60"/>
      <c r="BG27" s="47"/>
      <c r="BH27" s="63"/>
      <c r="BI27" s="60"/>
      <c r="BJ27" s="60"/>
      <c r="BK27" s="60"/>
      <c r="BL27" s="60"/>
      <c r="BM27" s="60"/>
      <c r="BN27" s="60"/>
      <c r="BO27" s="58"/>
      <c r="BP27" s="60"/>
      <c r="BQ27" s="60"/>
      <c r="BR27" s="58"/>
      <c r="BS27" s="60"/>
      <c r="BT27" s="60"/>
      <c r="BU27" s="58"/>
      <c r="BV27" s="60"/>
      <c r="BW27" s="60"/>
      <c r="BX27" s="58"/>
      <c r="BY27" s="60"/>
      <c r="BZ27" s="60"/>
      <c r="CA27" s="58">
        <v>1</v>
      </c>
      <c r="CB27" s="56">
        <f t="shared" si="20"/>
        <v>33.5</v>
      </c>
      <c r="CC27" s="56">
        <f t="shared" si="59"/>
        <v>401.9418667145231</v>
      </c>
      <c r="CD27" s="58"/>
      <c r="CE27" s="60"/>
      <c r="CF27" s="60"/>
      <c r="CG27" s="58">
        <v>3</v>
      </c>
      <c r="CH27" s="56">
        <f t="shared" si="24"/>
        <v>100.5</v>
      </c>
      <c r="CI27" s="56">
        <f t="shared" si="60"/>
        <v>1205.8256001435693</v>
      </c>
      <c r="CJ27" s="58"/>
      <c r="CK27" s="60"/>
      <c r="CL27" s="60"/>
      <c r="CM27" s="58"/>
      <c r="CN27" s="56">
        <f t="shared" si="28"/>
        <v>0</v>
      </c>
      <c r="CO27" s="56">
        <f t="shared" si="61"/>
        <v>0</v>
      </c>
      <c r="CP27" s="58"/>
      <c r="CQ27" s="60"/>
      <c r="CR27" s="60"/>
      <c r="CS27" s="58"/>
      <c r="CT27" s="60"/>
      <c r="CU27" s="60"/>
      <c r="CV27" s="58"/>
      <c r="CW27" s="60"/>
      <c r="CX27" s="60"/>
      <c r="CY27" s="58"/>
      <c r="CZ27" s="60"/>
      <c r="DA27" s="60"/>
      <c r="DB27" s="58"/>
      <c r="DC27" s="56">
        <f t="shared" si="38"/>
        <v>0</v>
      </c>
      <c r="DD27" s="56">
        <f t="shared" si="63"/>
        <v>0</v>
      </c>
    </row>
    <row r="28" spans="1:108" s="41" customFormat="1" ht="12.75">
      <c r="A28" s="53">
        <f t="shared" si="2"/>
        <v>34</v>
      </c>
      <c r="B28" s="54" t="s">
        <v>1</v>
      </c>
      <c r="C28" s="55">
        <f t="shared" si="3"/>
        <v>34.9</v>
      </c>
      <c r="D28" s="60"/>
      <c r="E28" s="56">
        <f t="shared" si="0"/>
        <v>0</v>
      </c>
      <c r="F28" s="56">
        <f t="shared" si="1"/>
        <v>0</v>
      </c>
      <c r="G28" s="60">
        <v>3</v>
      </c>
      <c r="H28" s="56">
        <f t="shared" si="4"/>
        <v>103.5</v>
      </c>
      <c r="I28" s="56">
        <f t="shared" si="5"/>
        <v>1332.3355234982225</v>
      </c>
      <c r="J28" s="63">
        <v>3</v>
      </c>
      <c r="K28" s="56">
        <f t="shared" si="6"/>
        <v>103.5</v>
      </c>
      <c r="L28" s="56">
        <f t="shared" si="7"/>
        <v>1332.3355234982225</v>
      </c>
      <c r="M28" s="60"/>
      <c r="N28" s="56">
        <f t="shared" si="66"/>
        <v>0</v>
      </c>
      <c r="O28" s="56">
        <f t="shared" si="67"/>
        <v>0</v>
      </c>
      <c r="P28" s="60"/>
      <c r="Q28" s="56">
        <f t="shared" si="76"/>
        <v>0</v>
      </c>
      <c r="R28" s="56">
        <f t="shared" si="77"/>
        <v>0</v>
      </c>
      <c r="S28" s="60"/>
      <c r="T28" s="56">
        <f t="shared" si="46"/>
        <v>0</v>
      </c>
      <c r="U28" s="56">
        <f t="shared" si="47"/>
        <v>0</v>
      </c>
      <c r="V28" s="63"/>
      <c r="W28" s="56">
        <f t="shared" si="48"/>
        <v>0</v>
      </c>
      <c r="X28" s="56">
        <f t="shared" si="49"/>
        <v>0</v>
      </c>
      <c r="Y28" s="63"/>
      <c r="Z28" s="56">
        <f t="shared" si="74"/>
        <v>0</v>
      </c>
      <c r="AA28" s="56">
        <f t="shared" si="75"/>
        <v>0</v>
      </c>
      <c r="AB28" s="63"/>
      <c r="AC28" s="56">
        <f t="shared" si="72"/>
        <v>0</v>
      </c>
      <c r="AD28" s="56">
        <f t="shared" si="73"/>
        <v>0</v>
      </c>
      <c r="AE28" s="60"/>
      <c r="AF28" s="60"/>
      <c r="AG28" s="60"/>
      <c r="AH28" s="203"/>
      <c r="AI28" s="56">
        <f t="shared" si="8"/>
        <v>0</v>
      </c>
      <c r="AJ28" s="56">
        <f t="shared" si="9"/>
        <v>0</v>
      </c>
      <c r="AK28" s="60"/>
      <c r="AL28" s="56">
        <f t="shared" si="10"/>
        <v>0</v>
      </c>
      <c r="AM28" s="56">
        <f t="shared" si="11"/>
        <v>0</v>
      </c>
      <c r="AN28" s="60"/>
      <c r="AO28" s="60"/>
      <c r="AP28" s="60"/>
      <c r="AQ28" s="63"/>
      <c r="AR28" s="47"/>
      <c r="AS28" s="63"/>
      <c r="AT28" s="60"/>
      <c r="AU28" s="60"/>
      <c r="AV28" s="60"/>
      <c r="AW28" s="63"/>
      <c r="AX28" s="56">
        <f t="shared" si="50"/>
        <v>0</v>
      </c>
      <c r="AY28" s="56">
        <f t="shared" si="51"/>
        <v>0</v>
      </c>
      <c r="AZ28" s="60"/>
      <c r="BA28" s="47"/>
      <c r="BB28" s="63"/>
      <c r="BC28" s="60"/>
      <c r="BD28" s="47"/>
      <c r="BE28" s="63"/>
      <c r="BF28" s="60"/>
      <c r="BG28" s="60"/>
      <c r="BH28" s="60"/>
      <c r="BI28" s="60"/>
      <c r="BJ28" s="60"/>
      <c r="BK28" s="60"/>
      <c r="BL28" s="60"/>
      <c r="BM28" s="60"/>
      <c r="BN28" s="60"/>
      <c r="BO28" s="58"/>
      <c r="BP28" s="60"/>
      <c r="BQ28" s="60"/>
      <c r="BR28" s="58"/>
      <c r="BS28" s="60"/>
      <c r="BT28" s="60"/>
      <c r="BU28" s="58"/>
      <c r="BV28" s="60"/>
      <c r="BW28" s="60"/>
      <c r="BX28" s="58"/>
      <c r="BY28" s="60"/>
      <c r="BZ28" s="60"/>
      <c r="CA28" s="58">
        <v>1</v>
      </c>
      <c r="CB28" s="56">
        <f t="shared" si="20"/>
        <v>34.5</v>
      </c>
      <c r="CC28" s="56">
        <f t="shared" si="59"/>
        <v>444.11184116607416</v>
      </c>
      <c r="CD28" s="58"/>
      <c r="CE28" s="60"/>
      <c r="CF28" s="60"/>
      <c r="CG28" s="58">
        <v>1</v>
      </c>
      <c r="CH28" s="56">
        <f t="shared" si="24"/>
        <v>34.5</v>
      </c>
      <c r="CI28" s="56">
        <f t="shared" si="60"/>
        <v>444.11184116607416</v>
      </c>
      <c r="CJ28" s="58"/>
      <c r="CK28" s="60"/>
      <c r="CL28" s="60"/>
      <c r="CM28" s="58"/>
      <c r="CN28" s="56">
        <f t="shared" si="28"/>
        <v>0</v>
      </c>
      <c r="CO28" s="56">
        <f t="shared" si="61"/>
        <v>0</v>
      </c>
      <c r="CP28" s="58"/>
      <c r="CQ28" s="60"/>
      <c r="CR28" s="60"/>
      <c r="CS28" s="58"/>
      <c r="CT28" s="60"/>
      <c r="CU28" s="60"/>
      <c r="CV28" s="58"/>
      <c r="CW28" s="60"/>
      <c r="CX28" s="60"/>
      <c r="CY28" s="58"/>
      <c r="CZ28" s="60"/>
      <c r="DA28" s="60"/>
      <c r="DB28" s="58"/>
      <c r="DC28" s="60"/>
      <c r="DD28" s="60"/>
    </row>
    <row r="29" spans="1:108" s="41" customFormat="1" ht="12.75">
      <c r="A29" s="53">
        <f t="shared" si="2"/>
        <v>35</v>
      </c>
      <c r="B29" s="54" t="s">
        <v>1</v>
      </c>
      <c r="C29" s="55">
        <f t="shared" si="3"/>
        <v>35.9</v>
      </c>
      <c r="D29" s="60"/>
      <c r="E29" s="56">
        <f t="shared" si="0"/>
        <v>0</v>
      </c>
      <c r="F29" s="56">
        <f t="shared" si="1"/>
        <v>0</v>
      </c>
      <c r="G29" s="60"/>
      <c r="H29" s="56">
        <f t="shared" si="4"/>
        <v>0</v>
      </c>
      <c r="I29" s="56">
        <f t="shared" si="5"/>
        <v>0</v>
      </c>
      <c r="J29" s="63">
        <v>1</v>
      </c>
      <c r="K29" s="56">
        <f t="shared" si="6"/>
        <v>35.5</v>
      </c>
      <c r="L29" s="56">
        <f t="shared" si="7"/>
        <v>489.3091250056671</v>
      </c>
      <c r="M29" s="60"/>
      <c r="N29" s="56">
        <f t="shared" si="66"/>
        <v>0</v>
      </c>
      <c r="O29" s="56">
        <f t="shared" si="67"/>
        <v>0</v>
      </c>
      <c r="P29" s="63"/>
      <c r="Q29" s="56">
        <f t="shared" si="76"/>
        <v>0</v>
      </c>
      <c r="R29" s="56">
        <f t="shared" si="77"/>
        <v>0</v>
      </c>
      <c r="S29" s="63"/>
      <c r="T29" s="56">
        <f t="shared" si="46"/>
        <v>0</v>
      </c>
      <c r="U29" s="56">
        <f t="shared" si="47"/>
        <v>0</v>
      </c>
      <c r="V29" s="63"/>
      <c r="W29" s="56">
        <f t="shared" si="48"/>
        <v>0</v>
      </c>
      <c r="X29" s="56">
        <f t="shared" si="49"/>
        <v>0</v>
      </c>
      <c r="Y29" s="63"/>
      <c r="Z29" s="56">
        <f t="shared" si="74"/>
        <v>0</v>
      </c>
      <c r="AA29" s="56">
        <f t="shared" si="75"/>
        <v>0</v>
      </c>
      <c r="AB29" s="63"/>
      <c r="AC29" s="47"/>
      <c r="AD29" s="63"/>
      <c r="AE29" s="60"/>
      <c r="AF29" s="60"/>
      <c r="AG29" s="60"/>
      <c r="AH29" s="203"/>
      <c r="AI29" s="56">
        <f t="shared" si="8"/>
        <v>0</v>
      </c>
      <c r="AJ29" s="56">
        <f t="shared" si="9"/>
        <v>0</v>
      </c>
      <c r="AK29" s="60"/>
      <c r="AL29" s="56">
        <f t="shared" si="10"/>
        <v>0</v>
      </c>
      <c r="AM29" s="56">
        <f t="shared" si="11"/>
        <v>0</v>
      </c>
      <c r="AN29" s="60"/>
      <c r="AO29" s="60"/>
      <c r="AP29" s="60"/>
      <c r="AQ29" s="63"/>
      <c r="AR29" s="47"/>
      <c r="AS29" s="63"/>
      <c r="AT29" s="60"/>
      <c r="AU29" s="60"/>
      <c r="AV29" s="60"/>
      <c r="AW29" s="60"/>
      <c r="AX29" s="56">
        <f t="shared" si="50"/>
        <v>0</v>
      </c>
      <c r="AY29" s="56">
        <f t="shared" si="51"/>
        <v>0</v>
      </c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8"/>
      <c r="BP29" s="60"/>
      <c r="BQ29" s="60"/>
      <c r="BR29" s="58"/>
      <c r="BS29" s="60"/>
      <c r="BT29" s="60"/>
      <c r="BU29" s="58"/>
      <c r="BV29" s="60"/>
      <c r="BW29" s="60"/>
      <c r="BX29" s="58"/>
      <c r="BY29" s="60"/>
      <c r="BZ29" s="60"/>
      <c r="CA29" s="58">
        <v>2</v>
      </c>
      <c r="CB29" s="56">
        <f t="shared" si="20"/>
        <v>71</v>
      </c>
      <c r="CC29" s="56">
        <f t="shared" si="59"/>
        <v>978.6182500113342</v>
      </c>
      <c r="CD29" s="58"/>
      <c r="CE29" s="60"/>
      <c r="CF29" s="60"/>
      <c r="CG29" s="58"/>
      <c r="CH29" s="56">
        <f t="shared" si="24"/>
        <v>0</v>
      </c>
      <c r="CI29" s="56">
        <f t="shared" si="60"/>
        <v>0</v>
      </c>
      <c r="CJ29" s="58"/>
      <c r="CK29" s="60"/>
      <c r="CL29" s="60"/>
      <c r="CM29" s="58">
        <v>3</v>
      </c>
      <c r="CN29" s="56">
        <f t="shared" si="28"/>
        <v>106.5</v>
      </c>
      <c r="CO29" s="56">
        <f t="shared" si="61"/>
        <v>1467.9273750170014</v>
      </c>
      <c r="CP29" s="58"/>
      <c r="CQ29" s="60"/>
      <c r="CR29" s="60"/>
      <c r="CS29" s="58"/>
      <c r="CT29" s="60"/>
      <c r="CU29" s="60"/>
      <c r="CV29" s="58"/>
      <c r="CW29" s="60"/>
      <c r="CX29" s="60"/>
      <c r="CY29" s="58"/>
      <c r="CZ29" s="60"/>
      <c r="DA29" s="60"/>
      <c r="DB29" s="58"/>
      <c r="DC29" s="60"/>
      <c r="DD29" s="60"/>
    </row>
    <row r="30" spans="1:108" s="41" customFormat="1" ht="12.75">
      <c r="A30" s="53">
        <f t="shared" si="2"/>
        <v>36</v>
      </c>
      <c r="B30" s="54" t="s">
        <v>1</v>
      </c>
      <c r="C30" s="55">
        <f t="shared" si="3"/>
        <v>36.9</v>
      </c>
      <c r="D30" s="60"/>
      <c r="E30" s="56">
        <f t="shared" si="0"/>
        <v>0</v>
      </c>
      <c r="F30" s="56">
        <f t="shared" si="1"/>
        <v>0</v>
      </c>
      <c r="G30" s="60">
        <v>1</v>
      </c>
      <c r="H30" s="56">
        <f t="shared" si="4"/>
        <v>36.5</v>
      </c>
      <c r="I30" s="56">
        <f t="shared" si="5"/>
        <v>537.6565378000712</v>
      </c>
      <c r="J30" s="63">
        <v>1</v>
      </c>
      <c r="K30" s="56">
        <f t="shared" si="6"/>
        <v>36.5</v>
      </c>
      <c r="L30" s="56">
        <f t="shared" si="7"/>
        <v>537.6565378000712</v>
      </c>
      <c r="M30" s="60"/>
      <c r="N30" s="56">
        <f t="shared" si="66"/>
        <v>0</v>
      </c>
      <c r="O30" s="56">
        <f t="shared" si="67"/>
        <v>0</v>
      </c>
      <c r="P30" s="60"/>
      <c r="Q30" s="56">
        <f t="shared" si="76"/>
        <v>0</v>
      </c>
      <c r="R30" s="56">
        <f t="shared" si="77"/>
        <v>0</v>
      </c>
      <c r="S30" s="60"/>
      <c r="T30" s="56">
        <f t="shared" si="46"/>
        <v>0</v>
      </c>
      <c r="U30" s="56">
        <f t="shared" si="47"/>
        <v>0</v>
      </c>
      <c r="V30" s="60"/>
      <c r="W30" s="56">
        <f t="shared" si="48"/>
        <v>0</v>
      </c>
      <c r="X30" s="56">
        <f t="shared" si="49"/>
        <v>0</v>
      </c>
      <c r="Y30" s="60"/>
      <c r="Z30" s="60"/>
      <c r="AA30" s="60"/>
      <c r="AB30" s="60"/>
      <c r="AC30" s="60"/>
      <c r="AD30" s="60"/>
      <c r="AE30" s="60"/>
      <c r="AF30" s="60"/>
      <c r="AG30" s="60"/>
      <c r="AH30" s="203"/>
      <c r="AI30" s="56">
        <f t="shared" si="8"/>
        <v>0</v>
      </c>
      <c r="AJ30" s="56">
        <f t="shared" si="9"/>
        <v>0</v>
      </c>
      <c r="AK30" s="60"/>
      <c r="AL30" s="56">
        <f t="shared" si="10"/>
        <v>0</v>
      </c>
      <c r="AM30" s="56">
        <f t="shared" si="11"/>
        <v>0</v>
      </c>
      <c r="AN30" s="60"/>
      <c r="AO30" s="60"/>
      <c r="AP30" s="60"/>
      <c r="AQ30" s="63"/>
      <c r="AR30" s="47"/>
      <c r="AS30" s="63"/>
      <c r="AT30" s="60"/>
      <c r="AU30" s="60"/>
      <c r="AV30" s="60"/>
      <c r="AW30" s="60"/>
      <c r="AX30" s="56">
        <f t="shared" si="50"/>
        <v>0</v>
      </c>
      <c r="AY30" s="56">
        <f t="shared" si="51"/>
        <v>0</v>
      </c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8"/>
      <c r="BP30" s="60"/>
      <c r="BQ30" s="60"/>
      <c r="BR30" s="58"/>
      <c r="BS30" s="60"/>
      <c r="BT30" s="60"/>
      <c r="BU30" s="58"/>
      <c r="BV30" s="60"/>
      <c r="BW30" s="60"/>
      <c r="BX30" s="58"/>
      <c r="BY30" s="60"/>
      <c r="BZ30" s="60"/>
      <c r="CA30" s="58">
        <v>4</v>
      </c>
      <c r="CB30" s="56">
        <f t="shared" si="20"/>
        <v>146</v>
      </c>
      <c r="CC30" s="56">
        <f t="shared" si="59"/>
        <v>2150.6261512002848</v>
      </c>
      <c r="CD30" s="58"/>
      <c r="CE30" s="60"/>
      <c r="CF30" s="60"/>
      <c r="CG30" s="58">
        <v>1</v>
      </c>
      <c r="CH30" s="56">
        <f t="shared" si="24"/>
        <v>36.5</v>
      </c>
      <c r="CI30" s="56">
        <f t="shared" si="60"/>
        <v>537.6565378000712</v>
      </c>
      <c r="CJ30" s="58"/>
      <c r="CK30" s="60"/>
      <c r="CL30" s="60"/>
      <c r="CM30" s="58"/>
      <c r="CN30" s="56">
        <f t="shared" si="28"/>
        <v>0</v>
      </c>
      <c r="CO30" s="56">
        <f t="shared" si="61"/>
        <v>0</v>
      </c>
      <c r="CP30" s="58"/>
      <c r="CQ30" s="60"/>
      <c r="CR30" s="60"/>
      <c r="CS30" s="58"/>
      <c r="CT30" s="60"/>
      <c r="CU30" s="60"/>
      <c r="CV30" s="58"/>
      <c r="CW30" s="60"/>
      <c r="CX30" s="60"/>
      <c r="CY30" s="58"/>
      <c r="CZ30" s="60"/>
      <c r="DA30" s="60"/>
      <c r="DB30" s="58"/>
      <c r="DC30" s="60"/>
      <c r="DD30" s="60"/>
    </row>
    <row r="31" spans="1:108" s="41" customFormat="1" ht="12.75">
      <c r="A31" s="53">
        <f t="shared" si="2"/>
        <v>37</v>
      </c>
      <c r="B31" s="54" t="s">
        <v>1</v>
      </c>
      <c r="C31" s="55">
        <f t="shared" si="3"/>
        <v>37.9</v>
      </c>
      <c r="D31" s="60"/>
      <c r="E31" s="56">
        <f t="shared" si="0"/>
        <v>0</v>
      </c>
      <c r="F31" s="56">
        <f t="shared" si="1"/>
        <v>0</v>
      </c>
      <c r="G31" s="60">
        <v>1</v>
      </c>
      <c r="H31" s="56">
        <f t="shared" si="4"/>
        <v>37.5</v>
      </c>
      <c r="I31" s="56">
        <f t="shared" si="5"/>
        <v>589.2782627426133</v>
      </c>
      <c r="J31" s="63"/>
      <c r="K31" s="56">
        <f t="shared" si="6"/>
        <v>0</v>
      </c>
      <c r="L31" s="56">
        <f t="shared" si="7"/>
        <v>0</v>
      </c>
      <c r="M31" s="60"/>
      <c r="N31" s="56">
        <f t="shared" si="66"/>
        <v>0</v>
      </c>
      <c r="O31" s="56">
        <f t="shared" si="67"/>
        <v>0</v>
      </c>
      <c r="P31" s="60"/>
      <c r="Q31" s="56">
        <f t="shared" si="76"/>
        <v>0</v>
      </c>
      <c r="R31" s="56">
        <f t="shared" si="77"/>
        <v>0</v>
      </c>
      <c r="S31" s="60"/>
      <c r="T31" s="56">
        <f t="shared" si="46"/>
        <v>0</v>
      </c>
      <c r="U31" s="56">
        <f t="shared" si="47"/>
        <v>0</v>
      </c>
      <c r="V31" s="60"/>
      <c r="W31" s="56">
        <f t="shared" si="48"/>
        <v>0</v>
      </c>
      <c r="X31" s="56">
        <f t="shared" si="49"/>
        <v>0</v>
      </c>
      <c r="Y31" s="60"/>
      <c r="Z31" s="60"/>
      <c r="AA31" s="60"/>
      <c r="AB31" s="60"/>
      <c r="AC31" s="60"/>
      <c r="AD31" s="60"/>
      <c r="AE31" s="60"/>
      <c r="AF31" s="60"/>
      <c r="AG31" s="60"/>
      <c r="AH31" s="203"/>
      <c r="AI31" s="56">
        <f t="shared" si="8"/>
        <v>0</v>
      </c>
      <c r="AJ31" s="56">
        <f t="shared" si="9"/>
        <v>0</v>
      </c>
      <c r="AK31" s="60"/>
      <c r="AL31" s="56">
        <f t="shared" si="10"/>
        <v>0</v>
      </c>
      <c r="AM31" s="56">
        <f t="shared" si="11"/>
        <v>0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56">
        <f t="shared" si="50"/>
        <v>0</v>
      </c>
      <c r="AY31" s="56">
        <f t="shared" si="51"/>
        <v>0</v>
      </c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8"/>
      <c r="BP31" s="60"/>
      <c r="BQ31" s="60"/>
      <c r="BR31" s="58"/>
      <c r="BS31" s="60"/>
      <c r="BT31" s="60"/>
      <c r="BU31" s="58"/>
      <c r="BV31" s="60"/>
      <c r="BW31" s="60"/>
      <c r="BX31" s="58"/>
      <c r="BY31" s="60"/>
      <c r="BZ31" s="60"/>
      <c r="CA31" s="58"/>
      <c r="CB31" s="56">
        <f t="shared" si="20"/>
        <v>0</v>
      </c>
      <c r="CC31" s="56">
        <f t="shared" si="59"/>
        <v>0</v>
      </c>
      <c r="CD31" s="58"/>
      <c r="CE31" s="60"/>
      <c r="CF31" s="60"/>
      <c r="CG31" s="58"/>
      <c r="CH31" s="56">
        <f t="shared" si="24"/>
        <v>0</v>
      </c>
      <c r="CI31" s="56">
        <f t="shared" si="60"/>
        <v>0</v>
      </c>
      <c r="CJ31" s="58"/>
      <c r="CK31" s="60"/>
      <c r="CL31" s="60"/>
      <c r="CM31" s="58"/>
      <c r="CN31" s="60"/>
      <c r="CO31" s="60"/>
      <c r="CP31" s="58"/>
      <c r="CQ31" s="60"/>
      <c r="CR31" s="60"/>
      <c r="CS31" s="58"/>
      <c r="CT31" s="60"/>
      <c r="CU31" s="60"/>
      <c r="CV31" s="58"/>
      <c r="CW31" s="60"/>
      <c r="CX31" s="60"/>
      <c r="CY31" s="58"/>
      <c r="CZ31" s="60"/>
      <c r="DA31" s="60"/>
      <c r="DB31" s="58"/>
      <c r="DC31" s="60"/>
      <c r="DD31" s="60"/>
    </row>
    <row r="32" spans="1:108" s="41" customFormat="1" ht="12.75">
      <c r="A32" s="53">
        <f t="shared" si="2"/>
        <v>38</v>
      </c>
      <c r="B32" s="54" t="s">
        <v>1</v>
      </c>
      <c r="C32" s="55">
        <f t="shared" si="3"/>
        <v>38.9</v>
      </c>
      <c r="D32" s="60"/>
      <c r="E32" s="56">
        <f t="shared" si="0"/>
        <v>0</v>
      </c>
      <c r="F32" s="56">
        <f t="shared" si="1"/>
        <v>0</v>
      </c>
      <c r="G32" s="60"/>
      <c r="H32" s="56">
        <f t="shared" si="4"/>
        <v>0</v>
      </c>
      <c r="I32" s="56">
        <f t="shared" si="5"/>
        <v>0</v>
      </c>
      <c r="J32" s="60"/>
      <c r="K32" s="56">
        <f t="shared" si="6"/>
        <v>0</v>
      </c>
      <c r="L32" s="56">
        <f t="shared" si="7"/>
        <v>0</v>
      </c>
      <c r="M32" s="60"/>
      <c r="N32" s="60"/>
      <c r="O32" s="60"/>
      <c r="P32" s="60"/>
      <c r="Q32" s="56">
        <f t="shared" si="76"/>
        <v>0</v>
      </c>
      <c r="R32" s="56">
        <f t="shared" si="77"/>
        <v>0</v>
      </c>
      <c r="S32" s="60"/>
      <c r="T32" s="56">
        <f t="shared" si="46"/>
        <v>0</v>
      </c>
      <c r="U32" s="56">
        <f t="shared" si="47"/>
        <v>0</v>
      </c>
      <c r="V32" s="60"/>
      <c r="W32" s="56">
        <f t="shared" si="48"/>
        <v>0</v>
      </c>
      <c r="X32" s="56">
        <f t="shared" si="49"/>
        <v>0</v>
      </c>
      <c r="Y32" s="60"/>
      <c r="Z32" s="60"/>
      <c r="AA32" s="60"/>
      <c r="AB32" s="60"/>
      <c r="AC32" s="60"/>
      <c r="AD32" s="60"/>
      <c r="AE32" s="60"/>
      <c r="AF32" s="60"/>
      <c r="AG32" s="60"/>
      <c r="AH32" s="203"/>
      <c r="AI32" s="56">
        <f t="shared" si="8"/>
        <v>0</v>
      </c>
      <c r="AJ32" s="56">
        <f t="shared" si="9"/>
        <v>0</v>
      </c>
      <c r="AK32" s="60"/>
      <c r="AL32" s="56">
        <f t="shared" si="10"/>
        <v>0</v>
      </c>
      <c r="AM32" s="56">
        <f t="shared" si="11"/>
        <v>0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56">
        <f t="shared" si="50"/>
        <v>0</v>
      </c>
      <c r="AY32" s="56">
        <f t="shared" si="51"/>
        <v>0</v>
      </c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8"/>
      <c r="BP32" s="60"/>
      <c r="BQ32" s="60"/>
      <c r="BR32" s="58"/>
      <c r="BS32" s="60"/>
      <c r="BT32" s="60"/>
      <c r="BU32" s="58"/>
      <c r="BV32" s="60"/>
      <c r="BW32" s="60"/>
      <c r="BX32" s="58"/>
      <c r="BY32" s="60"/>
      <c r="BZ32" s="60"/>
      <c r="CA32" s="58"/>
      <c r="CB32" s="60"/>
      <c r="CC32" s="60"/>
      <c r="CD32" s="58"/>
      <c r="CE32" s="60"/>
      <c r="CF32" s="60"/>
      <c r="CG32" s="58">
        <v>1</v>
      </c>
      <c r="CH32" s="56">
        <f t="shared" si="24"/>
        <v>38.5</v>
      </c>
      <c r="CI32" s="56">
        <f t="shared" si="60"/>
        <v>644.2998238018744</v>
      </c>
      <c r="CJ32" s="58"/>
      <c r="CK32" s="60"/>
      <c r="CL32" s="60"/>
      <c r="CM32" s="58"/>
      <c r="CN32" s="60"/>
      <c r="CO32" s="60"/>
      <c r="CP32" s="58"/>
      <c r="CQ32" s="60"/>
      <c r="CR32" s="60"/>
      <c r="CS32" s="58"/>
      <c r="CT32" s="60"/>
      <c r="CU32" s="60"/>
      <c r="CV32" s="58"/>
      <c r="CW32" s="60"/>
      <c r="CX32" s="60"/>
      <c r="CY32" s="58"/>
      <c r="CZ32" s="60"/>
      <c r="DA32" s="60"/>
      <c r="DB32" s="58"/>
      <c r="DC32" s="60"/>
      <c r="DD32" s="60"/>
    </row>
    <row r="33" spans="1:108" s="41" customFormat="1" ht="12.75">
      <c r="A33" s="53">
        <f t="shared" si="2"/>
        <v>39</v>
      </c>
      <c r="B33" s="54" t="s">
        <v>1</v>
      </c>
      <c r="C33" s="55">
        <f t="shared" si="3"/>
        <v>39.9</v>
      </c>
      <c r="D33" s="60"/>
      <c r="E33" s="56">
        <f t="shared" si="0"/>
        <v>0</v>
      </c>
      <c r="F33" s="56">
        <f t="shared" si="1"/>
        <v>0</v>
      </c>
      <c r="G33" s="60"/>
      <c r="H33" s="56">
        <f t="shared" si="4"/>
        <v>0</v>
      </c>
      <c r="I33" s="56">
        <f t="shared" si="5"/>
        <v>0</v>
      </c>
      <c r="J33" s="60"/>
      <c r="K33" s="56">
        <f t="shared" si="6"/>
        <v>0</v>
      </c>
      <c r="L33" s="56">
        <f t="shared" si="7"/>
        <v>0</v>
      </c>
      <c r="M33" s="60"/>
      <c r="N33" s="60"/>
      <c r="O33" s="60"/>
      <c r="P33" s="60"/>
      <c r="Q33" s="56">
        <f t="shared" si="76"/>
        <v>0</v>
      </c>
      <c r="R33" s="56">
        <f t="shared" si="77"/>
        <v>0</v>
      </c>
      <c r="S33" s="60"/>
      <c r="T33" s="56">
        <f t="shared" si="46"/>
        <v>0</v>
      </c>
      <c r="U33" s="56">
        <f t="shared" si="47"/>
        <v>0</v>
      </c>
      <c r="V33" s="60"/>
      <c r="W33" s="56">
        <f t="shared" si="48"/>
        <v>0</v>
      </c>
      <c r="X33" s="56">
        <f t="shared" si="49"/>
        <v>0</v>
      </c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56">
        <f t="shared" si="8"/>
        <v>0</v>
      </c>
      <c r="AJ33" s="56">
        <f t="shared" si="9"/>
        <v>0</v>
      </c>
      <c r="AK33" s="60"/>
      <c r="AL33" s="56">
        <f t="shared" si="10"/>
        <v>0</v>
      </c>
      <c r="AM33" s="56">
        <f t="shared" si="11"/>
        <v>0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56">
        <f t="shared" si="50"/>
        <v>0</v>
      </c>
      <c r="AY33" s="56">
        <f t="shared" si="51"/>
        <v>0</v>
      </c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58"/>
      <c r="BP33" s="60"/>
      <c r="BQ33" s="60"/>
      <c r="BR33" s="58"/>
      <c r="BS33" s="60"/>
      <c r="BT33" s="60"/>
      <c r="BU33" s="58"/>
      <c r="BV33" s="60"/>
      <c r="BW33" s="60"/>
      <c r="BX33" s="58"/>
      <c r="BY33" s="60"/>
      <c r="BZ33" s="60"/>
      <c r="CA33" s="58"/>
      <c r="CB33" s="60"/>
      <c r="CC33" s="60"/>
      <c r="CD33" s="58"/>
      <c r="CE33" s="60"/>
      <c r="CF33" s="60"/>
      <c r="CG33" s="58"/>
      <c r="CH33" s="56">
        <f t="shared" si="24"/>
        <v>0</v>
      </c>
      <c r="CI33" s="56">
        <f t="shared" si="60"/>
        <v>0</v>
      </c>
      <c r="CJ33" s="58"/>
      <c r="CK33" s="60"/>
      <c r="CL33" s="60"/>
      <c r="CM33" s="58"/>
      <c r="CN33" s="60"/>
      <c r="CO33" s="60"/>
      <c r="CP33" s="58"/>
      <c r="CQ33" s="60"/>
      <c r="CR33" s="60"/>
      <c r="CS33" s="58"/>
      <c r="CT33" s="60"/>
      <c r="CU33" s="60"/>
      <c r="CV33" s="58"/>
      <c r="CW33" s="60"/>
      <c r="CX33" s="60"/>
      <c r="CY33" s="58"/>
      <c r="CZ33" s="60"/>
      <c r="DA33" s="60"/>
      <c r="DB33" s="58"/>
      <c r="DC33" s="60"/>
      <c r="DD33" s="60"/>
    </row>
    <row r="34" spans="1:108" s="41" customFormat="1" ht="12.75">
      <c r="A34" s="53">
        <f t="shared" si="2"/>
        <v>40</v>
      </c>
      <c r="B34" s="54" t="s">
        <v>1</v>
      </c>
      <c r="C34" s="55">
        <f t="shared" si="3"/>
        <v>40.9</v>
      </c>
      <c r="D34" s="60"/>
      <c r="E34" s="56">
        <f t="shared" si="0"/>
        <v>0</v>
      </c>
      <c r="F34" s="56">
        <f t="shared" si="1"/>
        <v>0</v>
      </c>
      <c r="G34" s="60"/>
      <c r="H34" s="56">
        <f t="shared" si="4"/>
        <v>0</v>
      </c>
      <c r="I34" s="56">
        <f t="shared" si="5"/>
        <v>0</v>
      </c>
      <c r="J34" s="60"/>
      <c r="K34" s="56">
        <f t="shared" si="6"/>
        <v>0</v>
      </c>
      <c r="L34" s="56">
        <f t="shared" si="7"/>
        <v>0</v>
      </c>
      <c r="M34" s="60"/>
      <c r="N34" s="60"/>
      <c r="O34" s="60"/>
      <c r="P34" s="60"/>
      <c r="Q34" s="56">
        <f t="shared" si="76"/>
        <v>0</v>
      </c>
      <c r="R34" s="56">
        <f t="shared" si="77"/>
        <v>0</v>
      </c>
      <c r="S34" s="60"/>
      <c r="T34" s="56">
        <f t="shared" si="46"/>
        <v>0</v>
      </c>
      <c r="U34" s="56">
        <f t="shared" si="47"/>
        <v>0</v>
      </c>
      <c r="V34" s="60"/>
      <c r="W34" s="56">
        <f t="shared" si="48"/>
        <v>0</v>
      </c>
      <c r="X34" s="56">
        <f t="shared" si="49"/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56">
        <f t="shared" si="8"/>
        <v>0</v>
      </c>
      <c r="AJ34" s="56">
        <f t="shared" si="9"/>
        <v>0</v>
      </c>
      <c r="AK34" s="60"/>
      <c r="AL34" s="56">
        <f t="shared" si="10"/>
        <v>0</v>
      </c>
      <c r="AM34" s="56">
        <f t="shared" si="11"/>
        <v>0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56">
        <f t="shared" si="50"/>
        <v>0</v>
      </c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58"/>
      <c r="BP34" s="60"/>
      <c r="BQ34" s="60"/>
      <c r="BR34" s="58"/>
      <c r="BS34" s="60"/>
      <c r="BT34" s="60"/>
      <c r="BU34" s="58"/>
      <c r="BV34" s="60"/>
      <c r="BW34" s="60"/>
      <c r="BX34" s="58"/>
      <c r="BY34" s="60"/>
      <c r="BZ34" s="60"/>
      <c r="CA34" s="58"/>
      <c r="CB34" s="60"/>
      <c r="CC34" s="60"/>
      <c r="CD34" s="58"/>
      <c r="CE34" s="60"/>
      <c r="CF34" s="60"/>
      <c r="CG34" s="58"/>
      <c r="CH34" s="56">
        <f t="shared" si="24"/>
        <v>0</v>
      </c>
      <c r="CI34" s="56">
        <f t="shared" si="60"/>
        <v>0</v>
      </c>
      <c r="CJ34" s="58"/>
      <c r="CK34" s="60"/>
      <c r="CL34" s="60"/>
      <c r="CM34" s="58"/>
      <c r="CN34" s="60"/>
      <c r="CO34" s="60"/>
      <c r="CP34" s="58"/>
      <c r="CQ34" s="60"/>
      <c r="CR34" s="60"/>
      <c r="CS34" s="58"/>
      <c r="CT34" s="60"/>
      <c r="CU34" s="60"/>
      <c r="CV34" s="58"/>
      <c r="CW34" s="60"/>
      <c r="CX34" s="60"/>
      <c r="CY34" s="58"/>
      <c r="CZ34" s="60"/>
      <c r="DA34" s="60"/>
      <c r="DB34" s="58"/>
      <c r="DC34" s="60"/>
      <c r="DD34" s="60"/>
    </row>
    <row r="35" spans="1:108" s="41" customFormat="1" ht="12.75">
      <c r="A35" s="53">
        <f t="shared" si="2"/>
        <v>41</v>
      </c>
      <c r="B35" s="54" t="s">
        <v>1</v>
      </c>
      <c r="C35" s="55">
        <f t="shared" si="3"/>
        <v>41.9</v>
      </c>
      <c r="D35" s="60"/>
      <c r="E35" s="56">
        <f t="shared" si="0"/>
        <v>0</v>
      </c>
      <c r="F35" s="56">
        <f t="shared" si="1"/>
        <v>0</v>
      </c>
      <c r="G35" s="60"/>
      <c r="H35" s="56">
        <f t="shared" si="4"/>
        <v>0</v>
      </c>
      <c r="I35" s="56">
        <f t="shared" si="5"/>
        <v>0</v>
      </c>
      <c r="J35" s="60"/>
      <c r="K35" s="56">
        <f t="shared" si="6"/>
        <v>0</v>
      </c>
      <c r="L35" s="56">
        <f t="shared" si="7"/>
        <v>0</v>
      </c>
      <c r="M35" s="60"/>
      <c r="N35" s="60"/>
      <c r="O35" s="60"/>
      <c r="P35" s="60"/>
      <c r="Q35" s="56">
        <f t="shared" si="76"/>
        <v>0</v>
      </c>
      <c r="R35" s="56">
        <f t="shared" si="77"/>
        <v>0</v>
      </c>
      <c r="S35" s="60"/>
      <c r="T35" s="56">
        <f t="shared" si="46"/>
        <v>0</v>
      </c>
      <c r="U35" s="56">
        <f t="shared" si="47"/>
        <v>0</v>
      </c>
      <c r="V35" s="60"/>
      <c r="W35" s="56">
        <f t="shared" si="48"/>
        <v>0</v>
      </c>
      <c r="X35" s="56">
        <f t="shared" si="49"/>
        <v>0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56">
        <f t="shared" si="8"/>
        <v>0</v>
      </c>
      <c r="AJ35" s="56">
        <f t="shared" si="9"/>
        <v>0</v>
      </c>
      <c r="AK35" s="60"/>
      <c r="AL35" s="56">
        <f t="shared" si="10"/>
        <v>0</v>
      </c>
      <c r="AM35" s="56">
        <f t="shared" si="11"/>
        <v>0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56">
        <f t="shared" si="50"/>
        <v>0</v>
      </c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58"/>
      <c r="BP35" s="60"/>
      <c r="BQ35" s="60"/>
      <c r="BR35" s="58"/>
      <c r="BS35" s="60"/>
      <c r="BT35" s="60"/>
      <c r="BU35" s="58"/>
      <c r="BV35" s="60"/>
      <c r="BW35" s="60"/>
      <c r="BX35" s="58"/>
      <c r="BY35" s="60"/>
      <c r="BZ35" s="60"/>
      <c r="CA35" s="58"/>
      <c r="CB35" s="60"/>
      <c r="CC35" s="60"/>
      <c r="CD35" s="58"/>
      <c r="CE35" s="60"/>
      <c r="CF35" s="60"/>
      <c r="CG35" s="58"/>
      <c r="CH35" s="56">
        <f t="shared" si="24"/>
        <v>0</v>
      </c>
      <c r="CI35" s="56">
        <f t="shared" si="60"/>
        <v>0</v>
      </c>
      <c r="CJ35" s="58"/>
      <c r="CK35" s="60"/>
      <c r="CL35" s="60"/>
      <c r="CM35" s="58"/>
      <c r="CN35" s="60"/>
      <c r="CO35" s="60"/>
      <c r="CP35" s="58"/>
      <c r="CQ35" s="60"/>
      <c r="CR35" s="60"/>
      <c r="CS35" s="58"/>
      <c r="CT35" s="60"/>
      <c r="CU35" s="60"/>
      <c r="CV35" s="58"/>
      <c r="CW35" s="60"/>
      <c r="CX35" s="60"/>
      <c r="CY35" s="58"/>
      <c r="CZ35" s="60"/>
      <c r="DA35" s="60"/>
      <c r="DB35" s="58"/>
      <c r="DC35" s="60"/>
      <c r="DD35" s="60"/>
    </row>
    <row r="36" spans="1:108" s="41" customFormat="1" ht="12.75">
      <c r="A36" s="53">
        <f t="shared" si="2"/>
        <v>42</v>
      </c>
      <c r="B36" s="54" t="s">
        <v>1</v>
      </c>
      <c r="C36" s="55">
        <f t="shared" si="3"/>
        <v>42.9</v>
      </c>
      <c r="D36" s="60"/>
      <c r="E36" s="56">
        <f t="shared" si="0"/>
        <v>0</v>
      </c>
      <c r="F36" s="56">
        <f t="shared" si="1"/>
        <v>0</v>
      </c>
      <c r="G36" s="60"/>
      <c r="H36" s="56">
        <f t="shared" si="4"/>
        <v>0</v>
      </c>
      <c r="I36" s="56">
        <f t="shared" si="5"/>
        <v>0</v>
      </c>
      <c r="J36" s="60"/>
      <c r="K36" s="56">
        <f t="shared" si="6"/>
        <v>0</v>
      </c>
      <c r="L36" s="56">
        <f t="shared" si="7"/>
        <v>0</v>
      </c>
      <c r="M36" s="60"/>
      <c r="N36" s="60"/>
      <c r="O36" s="60"/>
      <c r="P36" s="60"/>
      <c r="Q36" s="56">
        <f t="shared" si="76"/>
        <v>0</v>
      </c>
      <c r="R36" s="56">
        <f t="shared" si="77"/>
        <v>0</v>
      </c>
      <c r="S36" s="60"/>
      <c r="T36" s="56">
        <f t="shared" si="46"/>
        <v>0</v>
      </c>
      <c r="U36" s="56">
        <f t="shared" si="47"/>
        <v>0</v>
      </c>
      <c r="V36" s="60"/>
      <c r="W36" s="56">
        <f t="shared" si="48"/>
        <v>0</v>
      </c>
      <c r="X36" s="56">
        <f t="shared" si="49"/>
        <v>0</v>
      </c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56">
        <f t="shared" si="8"/>
        <v>0</v>
      </c>
      <c r="AJ36" s="56">
        <f t="shared" si="9"/>
        <v>0</v>
      </c>
      <c r="AK36" s="60"/>
      <c r="AL36" s="56">
        <f t="shared" si="10"/>
        <v>0</v>
      </c>
      <c r="AM36" s="56">
        <f t="shared" si="11"/>
        <v>0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58"/>
      <c r="BP36" s="60"/>
      <c r="BQ36" s="60"/>
      <c r="BR36" s="58"/>
      <c r="BS36" s="60"/>
      <c r="BT36" s="60"/>
      <c r="BU36" s="58"/>
      <c r="BV36" s="60"/>
      <c r="BW36" s="60"/>
      <c r="BX36" s="58"/>
      <c r="BY36" s="60"/>
      <c r="BZ36" s="60"/>
      <c r="CA36" s="58"/>
      <c r="CB36" s="60"/>
      <c r="CC36" s="60"/>
      <c r="CD36" s="58"/>
      <c r="CE36" s="60"/>
      <c r="CF36" s="60"/>
      <c r="CG36" s="58"/>
      <c r="CH36" s="60"/>
      <c r="CI36" s="60"/>
      <c r="CJ36" s="58"/>
      <c r="CK36" s="60"/>
      <c r="CL36" s="60"/>
      <c r="CM36" s="58"/>
      <c r="CN36" s="60"/>
      <c r="CO36" s="60"/>
      <c r="CP36" s="58"/>
      <c r="CQ36" s="60"/>
      <c r="CR36" s="60"/>
      <c r="CS36" s="58"/>
      <c r="CT36" s="60"/>
      <c r="CU36" s="60"/>
      <c r="CV36" s="58"/>
      <c r="CW36" s="60"/>
      <c r="CX36" s="60"/>
      <c r="CY36" s="58"/>
      <c r="CZ36" s="60"/>
      <c r="DA36" s="60"/>
      <c r="DB36" s="58"/>
      <c r="DC36" s="60"/>
      <c r="DD36" s="60"/>
    </row>
    <row r="37" spans="1:108" s="41" customFormat="1" ht="12.75">
      <c r="A37" s="53">
        <f t="shared" si="2"/>
        <v>43</v>
      </c>
      <c r="B37" s="54" t="s">
        <v>1</v>
      </c>
      <c r="C37" s="55">
        <f t="shared" si="3"/>
        <v>43.9</v>
      </c>
      <c r="D37" s="60"/>
      <c r="E37" s="56">
        <f t="shared" si="0"/>
        <v>0</v>
      </c>
      <c r="F37" s="56">
        <f t="shared" si="1"/>
        <v>0</v>
      </c>
      <c r="G37" s="60"/>
      <c r="H37" s="56">
        <f t="shared" si="4"/>
        <v>0</v>
      </c>
      <c r="I37" s="56">
        <f t="shared" si="5"/>
        <v>0</v>
      </c>
      <c r="J37" s="60"/>
      <c r="K37" s="56">
        <f t="shared" si="6"/>
        <v>0</v>
      </c>
      <c r="L37" s="56">
        <f t="shared" si="7"/>
        <v>0</v>
      </c>
      <c r="M37" s="60"/>
      <c r="N37" s="60"/>
      <c r="O37" s="60"/>
      <c r="P37" s="60"/>
      <c r="Q37" s="56">
        <f t="shared" si="76"/>
        <v>0</v>
      </c>
      <c r="R37" s="56">
        <f t="shared" si="77"/>
        <v>0</v>
      </c>
      <c r="S37" s="60"/>
      <c r="T37" s="56">
        <f t="shared" si="46"/>
        <v>0</v>
      </c>
      <c r="U37" s="56">
        <f t="shared" si="47"/>
        <v>0</v>
      </c>
      <c r="V37" s="60"/>
      <c r="W37" s="56">
        <f t="shared" si="48"/>
        <v>0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56">
        <f t="shared" si="8"/>
        <v>0</v>
      </c>
      <c r="AJ37" s="56">
        <f t="shared" si="9"/>
        <v>0</v>
      </c>
      <c r="AK37" s="60"/>
      <c r="AL37" s="56">
        <f t="shared" si="10"/>
        <v>0</v>
      </c>
      <c r="AM37" s="56">
        <f t="shared" si="11"/>
        <v>0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58"/>
      <c r="BP37" s="60"/>
      <c r="BQ37" s="60"/>
      <c r="BR37" s="58"/>
      <c r="BS37" s="60"/>
      <c r="BT37" s="60"/>
      <c r="BU37" s="58"/>
      <c r="BV37" s="60"/>
      <c r="BW37" s="60"/>
      <c r="BX37" s="58"/>
      <c r="BY37" s="60"/>
      <c r="BZ37" s="60"/>
      <c r="CA37" s="58"/>
      <c r="CB37" s="60"/>
      <c r="CC37" s="60"/>
      <c r="CD37" s="58"/>
      <c r="CE37" s="60"/>
      <c r="CF37" s="60"/>
      <c r="CG37" s="58"/>
      <c r="CH37" s="60"/>
      <c r="CI37" s="60"/>
      <c r="CJ37" s="58"/>
      <c r="CK37" s="60"/>
      <c r="CL37" s="60"/>
      <c r="CM37" s="58"/>
      <c r="CN37" s="60"/>
      <c r="CO37" s="60"/>
      <c r="CP37" s="58"/>
      <c r="CQ37" s="60"/>
      <c r="CR37" s="60"/>
      <c r="CS37" s="58"/>
      <c r="CT37" s="60"/>
      <c r="CU37" s="60"/>
      <c r="CV37" s="58"/>
      <c r="CW37" s="60"/>
      <c r="CX37" s="60"/>
      <c r="CY37" s="58"/>
      <c r="CZ37" s="60"/>
      <c r="DA37" s="60"/>
      <c r="DB37" s="58"/>
      <c r="DC37" s="60"/>
      <c r="DD37" s="60"/>
    </row>
    <row r="38" spans="1:108" s="41" customFormat="1" ht="12.75">
      <c r="A38" s="53">
        <f t="shared" si="2"/>
        <v>44</v>
      </c>
      <c r="B38" s="54" t="s">
        <v>1</v>
      </c>
      <c r="C38" s="55">
        <f t="shared" si="3"/>
        <v>44.9</v>
      </c>
      <c r="D38" s="60"/>
      <c r="E38" s="56">
        <f t="shared" si="0"/>
        <v>0</v>
      </c>
      <c r="F38" s="56">
        <f t="shared" si="1"/>
        <v>0</v>
      </c>
      <c r="G38" s="60"/>
      <c r="H38" s="56">
        <f t="shared" si="4"/>
        <v>0</v>
      </c>
      <c r="I38" s="56">
        <f t="shared" si="5"/>
        <v>0</v>
      </c>
      <c r="J38" s="60"/>
      <c r="K38" s="56">
        <f t="shared" si="6"/>
        <v>0</v>
      </c>
      <c r="L38" s="56">
        <f t="shared" si="7"/>
        <v>0</v>
      </c>
      <c r="M38" s="60"/>
      <c r="N38" s="60"/>
      <c r="O38" s="60"/>
      <c r="P38" s="60"/>
      <c r="Q38" s="56">
        <f t="shared" si="76"/>
        <v>0</v>
      </c>
      <c r="R38" s="56">
        <f t="shared" si="77"/>
        <v>0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56">
        <f t="shared" si="8"/>
        <v>0</v>
      </c>
      <c r="AJ38" s="56">
        <f t="shared" si="9"/>
        <v>0</v>
      </c>
      <c r="AK38" s="60"/>
      <c r="AL38" s="56">
        <f t="shared" si="10"/>
        <v>0</v>
      </c>
      <c r="AM38" s="56">
        <f t="shared" si="11"/>
        <v>0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58"/>
      <c r="BP38" s="60"/>
      <c r="BQ38" s="60"/>
      <c r="BR38" s="58"/>
      <c r="BS38" s="60"/>
      <c r="BT38" s="60"/>
      <c r="BU38" s="58"/>
      <c r="BV38" s="60"/>
      <c r="BW38" s="60"/>
      <c r="BX38" s="58"/>
      <c r="BY38" s="60"/>
      <c r="BZ38" s="60"/>
      <c r="CA38" s="58"/>
      <c r="CB38" s="60"/>
      <c r="CC38" s="60"/>
      <c r="CD38" s="58"/>
      <c r="CE38" s="60"/>
      <c r="CF38" s="60"/>
      <c r="CG38" s="58"/>
      <c r="CH38" s="60"/>
      <c r="CI38" s="60"/>
      <c r="CJ38" s="58"/>
      <c r="CK38" s="60"/>
      <c r="CL38" s="60"/>
      <c r="CM38" s="58"/>
      <c r="CN38" s="60"/>
      <c r="CO38" s="60"/>
      <c r="CP38" s="58"/>
      <c r="CQ38" s="60"/>
      <c r="CR38" s="60"/>
      <c r="CS38" s="58"/>
      <c r="CT38" s="60"/>
      <c r="CU38" s="60"/>
      <c r="CV38" s="58"/>
      <c r="CW38" s="60"/>
      <c r="CX38" s="60"/>
      <c r="CY38" s="58"/>
      <c r="CZ38" s="60"/>
      <c r="DA38" s="60"/>
      <c r="DB38" s="58"/>
      <c r="DC38" s="60"/>
      <c r="DD38" s="60"/>
    </row>
    <row r="39" spans="1:108" s="41" customFormat="1" ht="12.75">
      <c r="A39" s="53">
        <f t="shared" si="2"/>
        <v>45</v>
      </c>
      <c r="B39" s="54" t="s">
        <v>1</v>
      </c>
      <c r="C39" s="55">
        <f t="shared" si="3"/>
        <v>45.9</v>
      </c>
      <c r="D39" s="60"/>
      <c r="E39" s="56">
        <f t="shared" si="0"/>
        <v>0</v>
      </c>
      <c r="F39" s="56">
        <f t="shared" si="1"/>
        <v>0</v>
      </c>
      <c r="G39" s="60"/>
      <c r="H39" s="56">
        <f t="shared" si="4"/>
        <v>0</v>
      </c>
      <c r="I39" s="56">
        <f t="shared" si="5"/>
        <v>0</v>
      </c>
      <c r="J39" s="60"/>
      <c r="K39" s="56">
        <f t="shared" si="6"/>
        <v>0</v>
      </c>
      <c r="L39" s="56">
        <f t="shared" si="7"/>
        <v>0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56">
        <f t="shared" si="8"/>
        <v>0</v>
      </c>
      <c r="AJ39" s="56">
        <f t="shared" si="9"/>
        <v>0</v>
      </c>
      <c r="AK39" s="60"/>
      <c r="AL39" s="56">
        <f t="shared" si="10"/>
        <v>0</v>
      </c>
      <c r="AM39" s="56">
        <f t="shared" si="11"/>
        <v>0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58"/>
      <c r="BP39" s="60"/>
      <c r="BQ39" s="60"/>
      <c r="BR39" s="58"/>
      <c r="BS39" s="60"/>
      <c r="BT39" s="60"/>
      <c r="BU39" s="58"/>
      <c r="BV39" s="60"/>
      <c r="BW39" s="60"/>
      <c r="BX39" s="58"/>
      <c r="BY39" s="60"/>
      <c r="BZ39" s="60"/>
      <c r="CA39" s="58"/>
      <c r="CB39" s="60"/>
      <c r="CC39" s="60"/>
      <c r="CD39" s="58"/>
      <c r="CE39" s="60"/>
      <c r="CF39" s="60"/>
      <c r="CG39" s="58"/>
      <c r="CH39" s="60"/>
      <c r="CI39" s="60"/>
      <c r="CJ39" s="58"/>
      <c r="CK39" s="60"/>
      <c r="CL39" s="60"/>
      <c r="CM39" s="58"/>
      <c r="CN39" s="60"/>
      <c r="CO39" s="60"/>
      <c r="CP39" s="58"/>
      <c r="CQ39" s="60"/>
      <c r="CR39" s="60"/>
      <c r="CS39" s="58"/>
      <c r="CT39" s="60"/>
      <c r="CU39" s="60"/>
      <c r="CV39" s="58"/>
      <c r="CW39" s="60"/>
      <c r="CX39" s="60"/>
      <c r="CY39" s="58"/>
      <c r="CZ39" s="60"/>
      <c r="DA39" s="60"/>
      <c r="DB39" s="58"/>
      <c r="DC39" s="60"/>
      <c r="DD39" s="60"/>
    </row>
    <row r="40" spans="1:108" s="41" customFormat="1" ht="12.75">
      <c r="A40" s="53">
        <f t="shared" si="2"/>
        <v>46</v>
      </c>
      <c r="B40" s="54" t="s">
        <v>1</v>
      </c>
      <c r="C40" s="55">
        <f t="shared" si="3"/>
        <v>46.9</v>
      </c>
      <c r="D40" s="60"/>
      <c r="E40" s="56">
        <f t="shared" si="0"/>
        <v>0</v>
      </c>
      <c r="F40" s="56">
        <f t="shared" si="1"/>
        <v>0</v>
      </c>
      <c r="G40" s="60"/>
      <c r="H40" s="56">
        <f t="shared" si="4"/>
        <v>0</v>
      </c>
      <c r="I40" s="56">
        <f t="shared" si="5"/>
        <v>0</v>
      </c>
      <c r="J40" s="60"/>
      <c r="K40" s="56">
        <f t="shared" si="6"/>
        <v>0</v>
      </c>
      <c r="L40" s="56">
        <f t="shared" si="7"/>
        <v>0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56">
        <f t="shared" si="8"/>
        <v>0</v>
      </c>
      <c r="AJ40" s="56">
        <f t="shared" si="9"/>
        <v>0</v>
      </c>
      <c r="AK40" s="60"/>
      <c r="AL40" s="56">
        <f t="shared" si="10"/>
        <v>0</v>
      </c>
      <c r="AM40" s="56">
        <f t="shared" si="11"/>
        <v>0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58"/>
      <c r="BP40" s="60"/>
      <c r="BQ40" s="60"/>
      <c r="BR40" s="58"/>
      <c r="BS40" s="60"/>
      <c r="BT40" s="60"/>
      <c r="BU40" s="58"/>
      <c r="BV40" s="60"/>
      <c r="BW40" s="60"/>
      <c r="BX40" s="58"/>
      <c r="BY40" s="60"/>
      <c r="BZ40" s="60"/>
      <c r="CA40" s="58"/>
      <c r="CB40" s="60"/>
      <c r="CC40" s="60"/>
      <c r="CD40" s="58"/>
      <c r="CE40" s="60"/>
      <c r="CF40" s="60"/>
      <c r="CG40" s="58"/>
      <c r="CH40" s="60"/>
      <c r="CI40" s="60"/>
      <c r="CJ40" s="58"/>
      <c r="CK40" s="60"/>
      <c r="CL40" s="60"/>
      <c r="CM40" s="58"/>
      <c r="CN40" s="60"/>
      <c r="CO40" s="60"/>
      <c r="CP40" s="58"/>
      <c r="CQ40" s="60"/>
      <c r="CR40" s="60"/>
      <c r="CS40" s="58"/>
      <c r="CT40" s="60"/>
      <c r="CU40" s="60"/>
      <c r="CV40" s="58"/>
      <c r="CW40" s="60"/>
      <c r="CX40" s="60"/>
      <c r="CY40" s="58"/>
      <c r="CZ40" s="60"/>
      <c r="DA40" s="60"/>
      <c r="DB40" s="58"/>
      <c r="DC40" s="60"/>
      <c r="DD40" s="60"/>
    </row>
    <row r="41" spans="1:108" s="41" customFormat="1" ht="12.75">
      <c r="A41" s="53">
        <f t="shared" si="2"/>
        <v>47</v>
      </c>
      <c r="B41" s="54" t="s">
        <v>1</v>
      </c>
      <c r="C41" s="55">
        <f t="shared" si="3"/>
        <v>47.9</v>
      </c>
      <c r="D41" s="60"/>
      <c r="E41" s="56">
        <f t="shared" si="0"/>
        <v>0</v>
      </c>
      <c r="F41" s="56">
        <f t="shared" si="1"/>
        <v>0</v>
      </c>
      <c r="G41" s="60"/>
      <c r="H41" s="56">
        <f t="shared" si="4"/>
        <v>0</v>
      </c>
      <c r="I41" s="56">
        <f t="shared" si="5"/>
        <v>0</v>
      </c>
      <c r="J41" s="60"/>
      <c r="K41" s="56">
        <f t="shared" si="6"/>
        <v>0</v>
      </c>
      <c r="L41" s="56">
        <f t="shared" si="7"/>
        <v>0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56">
        <f t="shared" si="8"/>
        <v>0</v>
      </c>
      <c r="AJ41" s="56">
        <f t="shared" si="9"/>
        <v>0</v>
      </c>
      <c r="AK41" s="60"/>
      <c r="AL41" s="56">
        <f t="shared" si="10"/>
        <v>0</v>
      </c>
      <c r="AM41" s="56">
        <f t="shared" si="11"/>
        <v>0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58"/>
      <c r="BP41" s="60"/>
      <c r="BQ41" s="60"/>
      <c r="BR41" s="58"/>
      <c r="BS41" s="60"/>
      <c r="BT41" s="60"/>
      <c r="BU41" s="58"/>
      <c r="BV41" s="60"/>
      <c r="BW41" s="60"/>
      <c r="BX41" s="58"/>
      <c r="BY41" s="60"/>
      <c r="BZ41" s="60"/>
      <c r="CA41" s="58"/>
      <c r="CB41" s="60"/>
      <c r="CC41" s="60"/>
      <c r="CD41" s="58"/>
      <c r="CE41" s="60"/>
      <c r="CF41" s="60"/>
      <c r="CG41" s="58"/>
      <c r="CH41" s="60"/>
      <c r="CI41" s="60"/>
      <c r="CJ41" s="58"/>
      <c r="CK41" s="60"/>
      <c r="CL41" s="60"/>
      <c r="CM41" s="58"/>
      <c r="CN41" s="60"/>
      <c r="CO41" s="60"/>
      <c r="CP41" s="58"/>
      <c r="CQ41" s="60"/>
      <c r="CR41" s="60"/>
      <c r="CS41" s="58"/>
      <c r="CT41" s="60"/>
      <c r="CU41" s="60"/>
      <c r="CV41" s="58"/>
      <c r="CW41" s="60"/>
      <c r="CX41" s="60"/>
      <c r="CY41" s="58"/>
      <c r="CZ41" s="60"/>
      <c r="DA41" s="60"/>
      <c r="DB41" s="58"/>
      <c r="DC41" s="60"/>
      <c r="DD41" s="60"/>
    </row>
    <row r="42" spans="1:108" s="41" customFormat="1" ht="12.75">
      <c r="A42" s="64">
        <f t="shared" si="2"/>
        <v>48</v>
      </c>
      <c r="B42" s="43" t="s">
        <v>1</v>
      </c>
      <c r="C42" s="65">
        <f t="shared" si="3"/>
        <v>48.9</v>
      </c>
      <c r="D42" s="48"/>
      <c r="E42" s="153"/>
      <c r="F42" s="15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66"/>
      <c r="BP42" s="48"/>
      <c r="BQ42" s="48"/>
      <c r="BR42" s="66"/>
      <c r="BS42" s="48"/>
      <c r="BT42" s="48"/>
      <c r="BU42" s="66"/>
      <c r="BV42" s="48"/>
      <c r="BW42" s="48"/>
      <c r="BX42" s="66"/>
      <c r="BY42" s="48"/>
      <c r="BZ42" s="48"/>
      <c r="CA42" s="66"/>
      <c r="CB42" s="48"/>
      <c r="CC42" s="48"/>
      <c r="CD42" s="66"/>
      <c r="CE42" s="48"/>
      <c r="CF42" s="48"/>
      <c r="CG42" s="66"/>
      <c r="CH42" s="48"/>
      <c r="CI42" s="48"/>
      <c r="CJ42" s="66"/>
      <c r="CK42" s="48"/>
      <c r="CL42" s="48"/>
      <c r="CM42" s="66"/>
      <c r="CN42" s="48"/>
      <c r="CO42" s="48"/>
      <c r="CP42" s="66"/>
      <c r="CQ42" s="48"/>
      <c r="CR42" s="48"/>
      <c r="CS42" s="66"/>
      <c r="CT42" s="48"/>
      <c r="CU42" s="48"/>
      <c r="CV42" s="66"/>
      <c r="CW42" s="48"/>
      <c r="CX42" s="48"/>
      <c r="CY42" s="66"/>
      <c r="CZ42" s="48"/>
      <c r="DA42" s="48"/>
      <c r="DB42" s="66"/>
      <c r="DC42" s="48"/>
      <c r="DD42" s="48"/>
    </row>
    <row r="43" spans="1:108" s="41" customFormat="1" ht="12.75">
      <c r="A43" s="67" t="s">
        <v>2</v>
      </c>
      <c r="B43" s="68"/>
      <c r="C43" s="68"/>
      <c r="D43" s="47">
        <f aca="true" t="shared" si="78" ref="D43:AK43">SUM(D4:D42)</f>
        <v>0</v>
      </c>
      <c r="E43" s="152">
        <f t="shared" si="78"/>
        <v>0</v>
      </c>
      <c r="F43" s="152">
        <f t="shared" si="78"/>
        <v>0</v>
      </c>
      <c r="G43" s="47">
        <f t="shared" si="78"/>
        <v>8</v>
      </c>
      <c r="H43" s="47">
        <f t="shared" si="78"/>
        <v>277</v>
      </c>
      <c r="I43" s="69">
        <f t="shared" si="78"/>
        <v>3625.831827092019</v>
      </c>
      <c r="J43" s="69">
        <f t="shared" si="78"/>
        <v>9</v>
      </c>
      <c r="K43" s="53">
        <f t="shared" si="78"/>
        <v>306.5</v>
      </c>
      <c r="L43" s="69">
        <f t="shared" si="78"/>
        <v>3852.06221980597</v>
      </c>
      <c r="M43" s="47">
        <f t="shared" si="78"/>
        <v>0</v>
      </c>
      <c r="N43" s="47">
        <f t="shared" si="78"/>
        <v>0</v>
      </c>
      <c r="O43" s="69">
        <f t="shared" si="78"/>
        <v>0</v>
      </c>
      <c r="P43" s="47">
        <f t="shared" si="78"/>
        <v>0</v>
      </c>
      <c r="Q43" s="47">
        <f t="shared" si="78"/>
        <v>0</v>
      </c>
      <c r="R43" s="69">
        <f t="shared" si="78"/>
        <v>0</v>
      </c>
      <c r="S43" s="47">
        <f t="shared" si="78"/>
        <v>12</v>
      </c>
      <c r="T43" s="47">
        <f t="shared" si="78"/>
        <v>365</v>
      </c>
      <c r="U43" s="69">
        <f t="shared" si="78"/>
        <v>3500.4721045168417</v>
      </c>
      <c r="V43" s="47">
        <f t="shared" si="78"/>
        <v>0</v>
      </c>
      <c r="W43" s="47">
        <f t="shared" si="78"/>
        <v>0</v>
      </c>
      <c r="X43" s="69">
        <f t="shared" si="78"/>
        <v>0</v>
      </c>
      <c r="Y43" s="47">
        <f t="shared" si="78"/>
        <v>14</v>
      </c>
      <c r="Z43" s="47">
        <f t="shared" si="78"/>
        <v>410</v>
      </c>
      <c r="AA43" s="69">
        <f t="shared" si="78"/>
        <v>3586.3533606185933</v>
      </c>
      <c r="AB43" s="47">
        <f t="shared" si="78"/>
        <v>0</v>
      </c>
      <c r="AC43" s="47">
        <f t="shared" si="78"/>
        <v>0</v>
      </c>
      <c r="AD43" s="69">
        <f t="shared" si="78"/>
        <v>0</v>
      </c>
      <c r="AE43" s="47">
        <f t="shared" si="78"/>
        <v>16</v>
      </c>
      <c r="AF43" s="69">
        <f t="shared" si="78"/>
        <v>454</v>
      </c>
      <c r="AG43" s="69">
        <f t="shared" si="78"/>
        <v>3687.0203030487205</v>
      </c>
      <c r="AH43" s="47">
        <f t="shared" si="78"/>
        <v>0</v>
      </c>
      <c r="AI43" s="47">
        <f t="shared" si="78"/>
        <v>0</v>
      </c>
      <c r="AJ43" s="69">
        <f t="shared" si="78"/>
        <v>0</v>
      </c>
      <c r="AK43" s="47">
        <f t="shared" si="78"/>
        <v>18</v>
      </c>
      <c r="AL43" s="69">
        <f aca="true" t="shared" si="79" ref="AL43:BB43">SUM(AL4:AL42)</f>
        <v>492</v>
      </c>
      <c r="AM43" s="69">
        <f t="shared" si="79"/>
        <v>3646.886252426779</v>
      </c>
      <c r="AN43" s="47">
        <f t="shared" si="79"/>
        <v>19</v>
      </c>
      <c r="AO43" s="69">
        <f t="shared" si="79"/>
        <v>506.5</v>
      </c>
      <c r="AP43" s="69">
        <f t="shared" si="79"/>
        <v>3546.9631937492327</v>
      </c>
      <c r="AQ43" s="47">
        <f t="shared" si="79"/>
        <v>20</v>
      </c>
      <c r="AR43" s="47">
        <f t="shared" si="79"/>
        <v>527</v>
      </c>
      <c r="AS43" s="69">
        <f t="shared" si="79"/>
        <v>3586.2037088630887</v>
      </c>
      <c r="AT43" s="47">
        <f t="shared" si="79"/>
        <v>23</v>
      </c>
      <c r="AU43" s="47">
        <f t="shared" si="79"/>
        <v>597.5</v>
      </c>
      <c r="AV43" s="69">
        <f t="shared" si="79"/>
        <v>3947.1216303345195</v>
      </c>
      <c r="AW43" s="47">
        <f t="shared" si="79"/>
        <v>0</v>
      </c>
      <c r="AX43" s="47">
        <f t="shared" si="79"/>
        <v>0</v>
      </c>
      <c r="AY43" s="69">
        <f t="shared" si="79"/>
        <v>0</v>
      </c>
      <c r="AZ43" s="47">
        <f t="shared" si="79"/>
        <v>0</v>
      </c>
      <c r="BA43" s="47">
        <f t="shared" si="79"/>
        <v>0</v>
      </c>
      <c r="BB43" s="69">
        <f t="shared" si="79"/>
        <v>0</v>
      </c>
      <c r="BC43" s="47">
        <f aca="true" t="shared" si="80" ref="BC43:CF43">SUM(BC4:BC42)</f>
        <v>0</v>
      </c>
      <c r="BD43" s="47">
        <f t="shared" si="80"/>
        <v>0</v>
      </c>
      <c r="BE43" s="69">
        <f t="shared" si="80"/>
        <v>0</v>
      </c>
      <c r="BF43" s="47">
        <f t="shared" si="80"/>
        <v>0</v>
      </c>
      <c r="BG43" s="47">
        <f t="shared" si="80"/>
        <v>0</v>
      </c>
      <c r="BH43" s="69">
        <f t="shared" si="80"/>
        <v>0</v>
      </c>
      <c r="BI43" s="47">
        <f t="shared" si="80"/>
        <v>27</v>
      </c>
      <c r="BJ43" s="47">
        <f t="shared" si="80"/>
        <v>653.5</v>
      </c>
      <c r="BK43" s="69">
        <f t="shared" si="80"/>
        <v>3627.076331582006</v>
      </c>
      <c r="BL43" s="47">
        <f t="shared" si="80"/>
        <v>27</v>
      </c>
      <c r="BM43" s="47">
        <f t="shared" si="80"/>
        <v>631.5</v>
      </c>
      <c r="BN43" s="69">
        <f t="shared" si="80"/>
        <v>3249.7585325826985</v>
      </c>
      <c r="BO43" s="159">
        <f t="shared" si="80"/>
        <v>30</v>
      </c>
      <c r="BP43" s="47">
        <f t="shared" si="80"/>
        <v>672</v>
      </c>
      <c r="BQ43" s="69">
        <f t="shared" si="80"/>
        <v>3100.9085887245196</v>
      </c>
      <c r="BR43" s="159">
        <f t="shared" si="80"/>
        <v>30</v>
      </c>
      <c r="BS43" s="47">
        <f t="shared" si="80"/>
        <v>656</v>
      </c>
      <c r="BT43" s="69">
        <f t="shared" si="80"/>
        <v>2854.022530451573</v>
      </c>
      <c r="BU43" s="159">
        <f t="shared" si="80"/>
        <v>47</v>
      </c>
      <c r="BV43" s="47">
        <f t="shared" si="80"/>
        <v>999.5</v>
      </c>
      <c r="BW43" s="69">
        <f t="shared" si="80"/>
        <v>4058.398063028484</v>
      </c>
      <c r="BX43" s="57">
        <f t="shared" si="80"/>
        <v>50</v>
      </c>
      <c r="BY43" s="47">
        <f t="shared" si="80"/>
        <v>995</v>
      </c>
      <c r="BZ43" s="69">
        <f t="shared" si="80"/>
        <v>3447.583290199021</v>
      </c>
      <c r="CA43" s="57">
        <f t="shared" si="80"/>
        <v>9</v>
      </c>
      <c r="CB43" s="47">
        <f t="shared" si="80"/>
        <v>317.5</v>
      </c>
      <c r="CC43" s="69">
        <f t="shared" si="80"/>
        <v>4337.975878714282</v>
      </c>
      <c r="CD43" s="57">
        <f t="shared" si="80"/>
        <v>0</v>
      </c>
      <c r="CE43" s="47">
        <f t="shared" si="80"/>
        <v>0</v>
      </c>
      <c r="CF43" s="69">
        <f t="shared" si="80"/>
        <v>0</v>
      </c>
      <c r="CG43" s="57">
        <f aca="true" t="shared" si="81" ref="CG43:DD43">SUM(CG4:CG42)</f>
        <v>11</v>
      </c>
      <c r="CH43" s="47">
        <f t="shared" si="81"/>
        <v>361.5</v>
      </c>
      <c r="CI43" s="69">
        <f t="shared" si="81"/>
        <v>4270.1107190170615</v>
      </c>
      <c r="CJ43" s="57">
        <f t="shared" si="81"/>
        <v>0</v>
      </c>
      <c r="CK43" s="47">
        <f t="shared" si="81"/>
        <v>0</v>
      </c>
      <c r="CL43" s="69">
        <f t="shared" si="81"/>
        <v>0</v>
      </c>
      <c r="CM43" s="57">
        <f t="shared" si="81"/>
        <v>13</v>
      </c>
      <c r="CN43" s="47">
        <f t="shared" si="81"/>
        <v>415.5</v>
      </c>
      <c r="CO43" s="69">
        <f t="shared" si="81"/>
        <v>4537.491789989994</v>
      </c>
      <c r="CP43" s="57">
        <f t="shared" si="81"/>
        <v>0</v>
      </c>
      <c r="CQ43" s="47">
        <f t="shared" si="81"/>
        <v>0</v>
      </c>
      <c r="CR43" s="69">
        <f t="shared" si="81"/>
        <v>0</v>
      </c>
      <c r="CS43" s="57">
        <f t="shared" si="81"/>
        <v>0</v>
      </c>
      <c r="CT43" s="47">
        <f t="shared" si="81"/>
        <v>0</v>
      </c>
      <c r="CU43" s="69">
        <f t="shared" si="81"/>
        <v>0</v>
      </c>
      <c r="CV43" s="57">
        <f t="shared" si="81"/>
        <v>16</v>
      </c>
      <c r="CW43" s="47">
        <f t="shared" si="81"/>
        <v>461</v>
      </c>
      <c r="CX43" s="69">
        <f t="shared" si="81"/>
        <v>3901.4346659522516</v>
      </c>
      <c r="CY43" s="57">
        <f t="shared" si="81"/>
        <v>0</v>
      </c>
      <c r="CZ43" s="47">
        <f t="shared" si="81"/>
        <v>0</v>
      </c>
      <c r="DA43" s="69">
        <f t="shared" si="81"/>
        <v>0</v>
      </c>
      <c r="DB43" s="57">
        <f t="shared" si="81"/>
        <v>19</v>
      </c>
      <c r="DC43" s="47">
        <f t="shared" si="81"/>
        <v>532.5</v>
      </c>
      <c r="DD43" s="69">
        <f t="shared" si="81"/>
        <v>4204.784526111099</v>
      </c>
    </row>
    <row r="44" spans="1:108" s="41" customFormat="1" ht="12.75">
      <c r="A44" s="67" t="s">
        <v>49</v>
      </c>
      <c r="B44" s="68"/>
      <c r="C44" s="68"/>
      <c r="D44" s="53"/>
      <c r="E44" s="152"/>
      <c r="F44" s="152"/>
      <c r="G44" s="53">
        <f>H43/G43</f>
        <v>34.625</v>
      </c>
      <c r="H44" s="53"/>
      <c r="I44" s="53"/>
      <c r="J44" s="53">
        <f>K43/J43</f>
        <v>34.05555555555556</v>
      </c>
      <c r="K44" s="53"/>
      <c r="L44" s="53"/>
      <c r="M44" s="53"/>
      <c r="N44" s="53"/>
      <c r="O44" s="53"/>
      <c r="P44" s="53"/>
      <c r="Q44" s="53"/>
      <c r="R44" s="53"/>
      <c r="S44" s="53">
        <f>T43/S43</f>
        <v>30.416666666666668</v>
      </c>
      <c r="T44" s="53"/>
      <c r="U44" s="53"/>
      <c r="V44" s="53"/>
      <c r="W44" s="53"/>
      <c r="X44" s="53"/>
      <c r="Y44" s="53">
        <f>Z43/Y43</f>
        <v>29.285714285714285</v>
      </c>
      <c r="Z44" s="53"/>
      <c r="AA44" s="53"/>
      <c r="AB44" s="53"/>
      <c r="AC44" s="53"/>
      <c r="AD44" s="53"/>
      <c r="AE44" s="53">
        <f>AF43/AE43</f>
        <v>28.375</v>
      </c>
      <c r="AF44" s="53"/>
      <c r="AG44" s="53"/>
      <c r="AH44" s="53"/>
      <c r="AI44" s="53" t="e">
        <f>AJ43/AI43</f>
        <v>#DIV/0!</v>
      </c>
      <c r="AJ44" s="53" t="e">
        <f>P43/AJ43</f>
        <v>#DIV/0!</v>
      </c>
      <c r="AK44" s="53">
        <f>AL43/AK43</f>
        <v>27.333333333333332</v>
      </c>
      <c r="AL44" s="53">
        <f>AM43/AL43</f>
        <v>7.412370431761746</v>
      </c>
      <c r="AM44" s="53">
        <f>S43/AM43</f>
        <v>0.0032904782791113203</v>
      </c>
      <c r="AN44" s="53">
        <f>AO43/AN43</f>
        <v>26.657894736842106</v>
      </c>
      <c r="AO44" s="53"/>
      <c r="AP44" s="53"/>
      <c r="AQ44" s="53">
        <f>AR43/AQ43</f>
        <v>26.35</v>
      </c>
      <c r="AR44" s="53"/>
      <c r="AS44" s="53"/>
      <c r="AT44" s="53">
        <f>AU43/AT43</f>
        <v>25.97826086956522</v>
      </c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f>BJ43/BI43</f>
        <v>24.203703703703702</v>
      </c>
      <c r="BJ44" s="53"/>
      <c r="BK44" s="53"/>
      <c r="BL44" s="53">
        <f>BM43/BL43</f>
        <v>23.38888888888889</v>
      </c>
      <c r="BM44" s="53"/>
      <c r="BN44" s="53"/>
      <c r="BO44" s="70">
        <f>BP43/BO43</f>
        <v>22.4</v>
      </c>
      <c r="BP44" s="53"/>
      <c r="BQ44" s="53"/>
      <c r="BR44" s="70">
        <f>BS43/BR43</f>
        <v>21.866666666666667</v>
      </c>
      <c r="BS44" s="53"/>
      <c r="BT44" s="53"/>
      <c r="BU44" s="70">
        <f>BV43/BU43</f>
        <v>21.26595744680851</v>
      </c>
      <c r="BV44" s="53"/>
      <c r="BW44" s="53"/>
      <c r="BX44" s="70">
        <f>BY43/BX43</f>
        <v>19.9</v>
      </c>
      <c r="BY44" s="53"/>
      <c r="BZ44" s="53"/>
      <c r="CA44" s="70">
        <f>CB43/CA43</f>
        <v>35.27777777777778</v>
      </c>
      <c r="CB44" s="53"/>
      <c r="CC44" s="53"/>
      <c r="CD44" s="70"/>
      <c r="CE44" s="53"/>
      <c r="CF44" s="53"/>
      <c r="CG44" s="70">
        <f>CH43/CG43</f>
        <v>32.86363636363637</v>
      </c>
      <c r="CH44" s="53"/>
      <c r="CI44" s="53"/>
      <c r="CJ44" s="70"/>
      <c r="CK44" s="53"/>
      <c r="CL44" s="53"/>
      <c r="CM44" s="70">
        <f>CN43/CM43</f>
        <v>31.96153846153846</v>
      </c>
      <c r="CN44" s="53"/>
      <c r="CO44" s="53"/>
      <c r="CP44" s="70"/>
      <c r="CQ44" s="53"/>
      <c r="CR44" s="53"/>
      <c r="CS44" s="70"/>
      <c r="CT44" s="53"/>
      <c r="CU44" s="53"/>
      <c r="CV44" s="70">
        <f>CW43/CV43</f>
        <v>28.8125</v>
      </c>
      <c r="CW44" s="53"/>
      <c r="CX44" s="53"/>
      <c r="CY44" s="70"/>
      <c r="CZ44" s="53"/>
      <c r="DA44" s="53"/>
      <c r="DB44" s="70">
        <f>DC43/DB43</f>
        <v>28.026315789473685</v>
      </c>
      <c r="DC44" s="53"/>
      <c r="DD44" s="53"/>
    </row>
    <row r="45" spans="1:108" s="41" customFormat="1" ht="12.75">
      <c r="A45" s="67" t="s">
        <v>3</v>
      </c>
      <c r="B45" s="68"/>
      <c r="C45" s="68"/>
      <c r="D45" s="47">
        <v>5</v>
      </c>
      <c r="E45" s="152"/>
      <c r="F45" s="152"/>
      <c r="G45" s="47">
        <v>21</v>
      </c>
      <c r="H45" s="47"/>
      <c r="I45" s="47"/>
      <c r="J45" s="47">
        <v>28</v>
      </c>
      <c r="K45" s="47"/>
      <c r="L45" s="47"/>
      <c r="M45" s="47">
        <v>20</v>
      </c>
      <c r="N45" s="47"/>
      <c r="O45" s="47"/>
      <c r="P45" s="47">
        <v>4</v>
      </c>
      <c r="Q45" s="47"/>
      <c r="R45" s="47"/>
      <c r="S45" s="47">
        <v>10</v>
      </c>
      <c r="T45" s="47"/>
      <c r="U45" s="47"/>
      <c r="V45" s="47">
        <v>44</v>
      </c>
      <c r="W45" s="47"/>
      <c r="X45" s="47"/>
      <c r="Y45" s="47">
        <v>26</v>
      </c>
      <c r="Z45" s="47"/>
      <c r="AA45" s="47"/>
      <c r="AB45" s="47">
        <v>10</v>
      </c>
      <c r="AC45" s="47"/>
      <c r="AD45" s="47"/>
      <c r="AE45" s="47">
        <v>4</v>
      </c>
      <c r="AF45" s="47"/>
      <c r="AG45" s="47"/>
      <c r="AH45" s="47">
        <v>7</v>
      </c>
      <c r="AI45" s="47"/>
      <c r="AJ45" s="47"/>
      <c r="AK45" s="47">
        <v>19</v>
      </c>
      <c r="AL45" s="47"/>
      <c r="AM45" s="47"/>
      <c r="AN45" s="47">
        <v>25</v>
      </c>
      <c r="AO45" s="47"/>
      <c r="AP45" s="47"/>
      <c r="AQ45" s="47">
        <v>16</v>
      </c>
      <c r="AR45" s="47"/>
      <c r="AS45" s="47"/>
      <c r="AT45" s="47">
        <v>4</v>
      </c>
      <c r="AU45" s="47"/>
      <c r="AV45" s="47"/>
      <c r="AW45" s="47">
        <v>2</v>
      </c>
      <c r="AX45" s="47"/>
      <c r="AY45" s="47"/>
      <c r="AZ45" s="47">
        <v>1</v>
      </c>
      <c r="BA45" s="47"/>
      <c r="BB45" s="47"/>
      <c r="BC45" s="47">
        <v>1</v>
      </c>
      <c r="BD45" s="47"/>
      <c r="BE45" s="47"/>
      <c r="BF45" s="47">
        <v>1</v>
      </c>
      <c r="BG45" s="47"/>
      <c r="BH45" s="47"/>
      <c r="BI45" s="47">
        <v>44</v>
      </c>
      <c r="BJ45" s="47"/>
      <c r="BK45" s="47"/>
      <c r="BL45" s="47">
        <v>35</v>
      </c>
      <c r="BM45" s="47"/>
      <c r="BN45" s="47"/>
      <c r="BO45" s="57">
        <v>34</v>
      </c>
      <c r="BP45" s="47"/>
      <c r="BQ45" s="47"/>
      <c r="BR45" s="57">
        <v>69</v>
      </c>
      <c r="BS45" s="47"/>
      <c r="BT45" s="47"/>
      <c r="BU45" s="57">
        <f>43+48+12+60</f>
        <v>163</v>
      </c>
      <c r="BV45" s="47"/>
      <c r="BW45" s="47"/>
      <c r="BX45" s="57">
        <v>120</v>
      </c>
      <c r="BY45" s="47"/>
      <c r="BZ45" s="47"/>
      <c r="CA45" s="57">
        <v>4</v>
      </c>
      <c r="CB45" s="47"/>
      <c r="CC45" s="47"/>
      <c r="CD45" s="57">
        <v>6</v>
      </c>
      <c r="CE45" s="47"/>
      <c r="CF45" s="47"/>
      <c r="CG45" s="57">
        <v>12</v>
      </c>
      <c r="CH45" s="47"/>
      <c r="CI45" s="47"/>
      <c r="CJ45" s="57">
        <v>7</v>
      </c>
      <c r="CK45" s="47"/>
      <c r="CL45" s="47"/>
      <c r="CM45" s="57">
        <v>5</v>
      </c>
      <c r="CN45" s="47"/>
      <c r="CO45" s="47"/>
      <c r="CP45" s="57">
        <v>3</v>
      </c>
      <c r="CQ45" s="47"/>
      <c r="CR45" s="47"/>
      <c r="CS45" s="57">
        <v>1</v>
      </c>
      <c r="CT45" s="47"/>
      <c r="CU45" s="47"/>
      <c r="CV45" s="57">
        <v>3</v>
      </c>
      <c r="CW45" s="47"/>
      <c r="CX45" s="47"/>
      <c r="CY45" s="57">
        <v>3</v>
      </c>
      <c r="CZ45" s="47"/>
      <c r="DA45" s="47"/>
      <c r="DB45" s="57">
        <v>4</v>
      </c>
      <c r="DC45" s="47"/>
      <c r="DD45" s="47"/>
    </row>
    <row r="46" spans="1:108" s="41" customFormat="1" ht="12.75">
      <c r="A46" s="67" t="s">
        <v>4</v>
      </c>
      <c r="B46" s="68"/>
      <c r="C46" s="68"/>
      <c r="D46" s="72">
        <v>7</v>
      </c>
      <c r="E46" s="152"/>
      <c r="F46" s="152"/>
      <c r="G46" s="72">
        <v>8</v>
      </c>
      <c r="H46" s="72"/>
      <c r="I46" s="72"/>
      <c r="J46" s="72">
        <v>9</v>
      </c>
      <c r="K46" s="72"/>
      <c r="L46" s="72"/>
      <c r="M46" s="72">
        <v>10</v>
      </c>
      <c r="N46" s="72"/>
      <c r="O46" s="72"/>
      <c r="P46" s="72">
        <v>11</v>
      </c>
      <c r="Q46" s="72"/>
      <c r="R46" s="72"/>
      <c r="S46" s="72">
        <v>12</v>
      </c>
      <c r="T46" s="72"/>
      <c r="U46" s="72"/>
      <c r="V46" s="72">
        <v>13</v>
      </c>
      <c r="W46" s="72"/>
      <c r="X46" s="72"/>
      <c r="Y46" s="72">
        <v>14</v>
      </c>
      <c r="Z46" s="72"/>
      <c r="AA46" s="72"/>
      <c r="AB46" s="72">
        <v>15</v>
      </c>
      <c r="AC46" s="72"/>
      <c r="AD46" s="72"/>
      <c r="AE46" s="72">
        <v>16</v>
      </c>
      <c r="AF46" s="72"/>
      <c r="AG46" s="72"/>
      <c r="AH46" s="72">
        <v>17</v>
      </c>
      <c r="AI46" s="72"/>
      <c r="AJ46" s="72"/>
      <c r="AK46" s="72">
        <v>18</v>
      </c>
      <c r="AL46" s="72"/>
      <c r="AM46" s="72"/>
      <c r="AN46" s="72">
        <v>19</v>
      </c>
      <c r="AO46" s="72"/>
      <c r="AP46" s="72"/>
      <c r="AQ46" s="72">
        <v>20</v>
      </c>
      <c r="AR46" s="72"/>
      <c r="AS46" s="72"/>
      <c r="AT46" s="72">
        <v>23</v>
      </c>
      <c r="AU46" s="72"/>
      <c r="AV46" s="72"/>
      <c r="AW46" s="72">
        <v>24</v>
      </c>
      <c r="AX46" s="72"/>
      <c r="AY46" s="72"/>
      <c r="AZ46" s="69">
        <v>25</v>
      </c>
      <c r="BA46" s="72"/>
      <c r="BB46" s="72"/>
      <c r="BC46" s="69">
        <v>26</v>
      </c>
      <c r="BD46" s="72"/>
      <c r="BE46" s="72"/>
      <c r="BF46" s="69">
        <v>27</v>
      </c>
      <c r="BG46" s="72"/>
      <c r="BH46" s="72"/>
      <c r="BI46" s="69"/>
      <c r="BJ46" s="72"/>
      <c r="BK46" s="72"/>
      <c r="BL46" s="69"/>
      <c r="BM46" s="72"/>
      <c r="BN46" s="72"/>
      <c r="BO46" s="73"/>
      <c r="BP46" s="72"/>
      <c r="BQ46" s="72"/>
      <c r="BR46" s="73"/>
      <c r="BS46" s="72"/>
      <c r="BT46" s="72"/>
      <c r="BU46" s="73"/>
      <c r="BV46" s="72"/>
      <c r="BW46" s="72"/>
      <c r="BX46" s="73">
        <v>140</v>
      </c>
      <c r="BY46" s="72"/>
      <c r="BZ46" s="72"/>
      <c r="CA46" s="73">
        <v>9</v>
      </c>
      <c r="CB46" s="72"/>
      <c r="CC46" s="72"/>
      <c r="CD46" s="73">
        <v>10</v>
      </c>
      <c r="CE46" s="72"/>
      <c r="CF46" s="72"/>
      <c r="CG46" s="73">
        <v>11</v>
      </c>
      <c r="CH46" s="72"/>
      <c r="CI46" s="72"/>
      <c r="CJ46" s="73">
        <v>12</v>
      </c>
      <c r="CK46" s="72"/>
      <c r="CL46" s="72"/>
      <c r="CM46" s="73">
        <v>13</v>
      </c>
      <c r="CN46" s="72"/>
      <c r="CO46" s="72"/>
      <c r="CP46" s="73">
        <v>14</v>
      </c>
      <c r="CQ46" s="72"/>
      <c r="CR46" s="72"/>
      <c r="CS46" s="73">
        <v>15</v>
      </c>
      <c r="CT46" s="72"/>
      <c r="CU46" s="72"/>
      <c r="CV46" s="73">
        <v>16</v>
      </c>
      <c r="CW46" s="72"/>
      <c r="CX46" s="72"/>
      <c r="CY46" s="73">
        <v>17</v>
      </c>
      <c r="CZ46" s="72"/>
      <c r="DA46" s="72"/>
      <c r="DB46" s="73">
        <v>19</v>
      </c>
      <c r="DC46" s="72"/>
      <c r="DD46" s="72"/>
    </row>
    <row r="47" spans="1:108" s="41" customFormat="1" ht="12.75">
      <c r="A47" s="67" t="s">
        <v>149</v>
      </c>
      <c r="B47" s="68"/>
      <c r="C47" s="68"/>
      <c r="D47" s="53"/>
      <c r="E47" s="152"/>
      <c r="F47" s="152"/>
      <c r="G47" s="53">
        <v>5.6555</v>
      </c>
      <c r="H47" s="53"/>
      <c r="I47" s="53"/>
      <c r="J47" s="53">
        <v>6.2643</v>
      </c>
      <c r="K47" s="53"/>
      <c r="L47" s="53"/>
      <c r="M47" s="53"/>
      <c r="N47" s="53"/>
      <c r="O47" s="53"/>
      <c r="P47" s="53"/>
      <c r="Q47" s="53"/>
      <c r="R47" s="53"/>
      <c r="S47" s="53">
        <v>5.9226</v>
      </c>
      <c r="T47" s="53"/>
      <c r="U47" s="53"/>
      <c r="V47" s="53"/>
      <c r="W47" s="53"/>
      <c r="X47" s="53"/>
      <c r="Y47" s="53">
        <v>5.8453</v>
      </c>
      <c r="Z47" s="53"/>
      <c r="AA47" s="53"/>
      <c r="AB47" s="53"/>
      <c r="AC47" s="53"/>
      <c r="AD47" s="53"/>
      <c r="AE47" s="53">
        <v>6.0212</v>
      </c>
      <c r="AF47" s="53"/>
      <c r="AG47" s="53"/>
      <c r="AH47" s="53"/>
      <c r="AI47" s="53"/>
      <c r="AJ47" s="53"/>
      <c r="AK47" s="53">
        <v>5.9914</v>
      </c>
      <c r="AL47" s="53"/>
      <c r="AM47" s="53"/>
      <c r="AN47" s="53">
        <v>5.8582</v>
      </c>
      <c r="AO47" s="53"/>
      <c r="AP47" s="53"/>
      <c r="AQ47" s="53">
        <v>5.9624</v>
      </c>
      <c r="AR47" s="53"/>
      <c r="AS47" s="53"/>
      <c r="AT47" s="53">
        <v>6.4151</v>
      </c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>
        <v>6.02</v>
      </c>
      <c r="BJ47" s="53"/>
      <c r="BK47" s="53"/>
      <c r="BL47" s="53">
        <v>5.2288</v>
      </c>
      <c r="BM47" s="53"/>
      <c r="BN47" s="53"/>
      <c r="BO47" s="70">
        <v>5.4081</v>
      </c>
      <c r="BP47" s="53"/>
      <c r="BQ47" s="53"/>
      <c r="BR47" s="70">
        <v>4.759</v>
      </c>
      <c r="BS47" s="53"/>
      <c r="BT47" s="53"/>
      <c r="BU47" s="70">
        <v>6.6117</v>
      </c>
      <c r="BV47" s="53"/>
      <c r="BW47" s="53"/>
      <c r="BX47" s="70">
        <v>5.7431</v>
      </c>
      <c r="BY47" s="53"/>
      <c r="BZ47" s="53"/>
      <c r="CA47" s="70">
        <v>5.7512</v>
      </c>
      <c r="CB47" s="53"/>
      <c r="CC47" s="53"/>
      <c r="CD47" s="70"/>
      <c r="CE47" s="53"/>
      <c r="CF47" s="53"/>
      <c r="CG47" s="70">
        <v>5.9954</v>
      </c>
      <c r="CH47" s="53"/>
      <c r="CI47" s="53"/>
      <c r="CJ47" s="70"/>
      <c r="CK47" s="53"/>
      <c r="CL47" s="53"/>
      <c r="CM47" s="70">
        <v>6.2205</v>
      </c>
      <c r="CN47" s="53"/>
      <c r="CO47" s="53"/>
      <c r="CP47" s="70"/>
      <c r="CQ47" s="53"/>
      <c r="CR47" s="53"/>
      <c r="CS47" s="70"/>
      <c r="CT47" s="53"/>
      <c r="CU47" s="53"/>
      <c r="CV47" s="70">
        <v>5.8379</v>
      </c>
      <c r="CW47" s="53"/>
      <c r="CX47" s="53"/>
      <c r="CY47" s="70"/>
      <c r="CZ47" s="53"/>
      <c r="DA47" s="53"/>
      <c r="DB47" s="70">
        <v>6.0414</v>
      </c>
      <c r="DC47" s="53"/>
      <c r="DD47" s="53"/>
    </row>
    <row r="48" spans="1:108" s="41" customFormat="1" ht="12.75">
      <c r="A48" s="67" t="s">
        <v>150</v>
      </c>
      <c r="B48" s="68"/>
      <c r="C48" s="68"/>
      <c r="D48" s="53"/>
      <c r="E48" s="152"/>
      <c r="F48" s="152"/>
      <c r="G48" s="53">
        <v>5.6555</v>
      </c>
      <c r="H48" s="47"/>
      <c r="I48" s="47"/>
      <c r="J48" s="53">
        <v>6.2643</v>
      </c>
      <c r="K48" s="47"/>
      <c r="L48" s="47"/>
      <c r="M48" s="53"/>
      <c r="N48" s="53"/>
      <c r="O48" s="53"/>
      <c r="P48" s="53"/>
      <c r="Q48" s="53"/>
      <c r="R48" s="53"/>
      <c r="S48" s="53">
        <v>5.9226</v>
      </c>
      <c r="T48" s="53"/>
      <c r="U48" s="53"/>
      <c r="V48" s="53"/>
      <c r="W48" s="53"/>
      <c r="X48" s="53"/>
      <c r="Y48" s="53">
        <v>5.8453</v>
      </c>
      <c r="Z48" s="53"/>
      <c r="AA48" s="53"/>
      <c r="AB48" s="53"/>
      <c r="AC48" s="53"/>
      <c r="AD48" s="53"/>
      <c r="AE48" s="53">
        <v>6.0212</v>
      </c>
      <c r="AF48" s="47"/>
      <c r="AG48" s="47"/>
      <c r="AH48" s="53"/>
      <c r="AI48" s="53"/>
      <c r="AJ48" s="53"/>
      <c r="AK48" s="53">
        <v>5.9914</v>
      </c>
      <c r="AL48" s="47"/>
      <c r="AM48" s="47"/>
      <c r="AN48" s="53">
        <v>5.8582</v>
      </c>
      <c r="AO48" s="47"/>
      <c r="AP48" s="47"/>
      <c r="AQ48" s="53">
        <v>5.9624</v>
      </c>
      <c r="AR48" s="47"/>
      <c r="AS48" s="47"/>
      <c r="AT48" s="53">
        <v>6.4151</v>
      </c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>
        <v>6.02</v>
      </c>
      <c r="BJ48" s="53"/>
      <c r="BK48" s="53"/>
      <c r="BL48" s="53">
        <v>5.2288</v>
      </c>
      <c r="BM48" s="53"/>
      <c r="BN48" s="53"/>
      <c r="BO48" s="70">
        <v>5.4081</v>
      </c>
      <c r="BP48" s="53"/>
      <c r="BQ48" s="53"/>
      <c r="BR48" s="70">
        <v>5.9976</v>
      </c>
      <c r="BS48" s="53"/>
      <c r="BT48" s="53"/>
      <c r="BU48" s="70">
        <v>6.6117</v>
      </c>
      <c r="BV48" s="53"/>
      <c r="BW48" s="53"/>
      <c r="BX48" s="70">
        <v>15.7749</v>
      </c>
      <c r="BY48" s="53"/>
      <c r="BZ48" s="53"/>
      <c r="CA48" s="70">
        <v>5.7512</v>
      </c>
      <c r="CB48" s="53"/>
      <c r="CC48" s="53"/>
      <c r="CD48" s="70"/>
      <c r="CE48" s="53"/>
      <c r="CF48" s="53"/>
      <c r="CG48" s="70">
        <v>5.9954</v>
      </c>
      <c r="CH48" s="53"/>
      <c r="CI48" s="53"/>
      <c r="CJ48" s="70"/>
      <c r="CK48" s="53"/>
      <c r="CL48" s="53"/>
      <c r="CM48" s="70">
        <v>6.2205</v>
      </c>
      <c r="CN48" s="53"/>
      <c r="CO48" s="53"/>
      <c r="CP48" s="70"/>
      <c r="CQ48" s="53"/>
      <c r="CR48" s="53"/>
      <c r="CS48" s="70"/>
      <c r="CT48" s="53"/>
      <c r="CU48" s="53"/>
      <c r="CV48" s="70">
        <v>5.8379</v>
      </c>
      <c r="CW48" s="53"/>
      <c r="CX48" s="53"/>
      <c r="CY48" s="70"/>
      <c r="CZ48" s="53"/>
      <c r="DA48" s="53"/>
      <c r="DB48" s="70">
        <v>6.0414</v>
      </c>
      <c r="DC48" s="53"/>
      <c r="DD48" s="53"/>
    </row>
    <row r="49" spans="1:108" s="41" customFormat="1" ht="12.75">
      <c r="A49" s="75" t="s">
        <v>50</v>
      </c>
      <c r="B49" s="76"/>
      <c r="C49" s="76"/>
      <c r="D49" s="77"/>
      <c r="E49" s="56"/>
      <c r="F49" s="56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8"/>
      <c r="BP49" s="77"/>
      <c r="BQ49" s="77"/>
      <c r="BR49" s="78"/>
      <c r="BS49" s="77"/>
      <c r="BT49" s="77"/>
      <c r="BU49" s="78"/>
      <c r="BV49" s="77"/>
      <c r="BW49" s="77"/>
      <c r="BX49" s="78"/>
      <c r="BY49" s="77"/>
      <c r="BZ49" s="77"/>
      <c r="CA49" s="78"/>
      <c r="CB49" s="77"/>
      <c r="CC49" s="77"/>
      <c r="CD49" s="78"/>
      <c r="CE49" s="77"/>
      <c r="CF49" s="77"/>
      <c r="CG49" s="78"/>
      <c r="CH49" s="77"/>
      <c r="CI49" s="77"/>
      <c r="CJ49" s="78"/>
      <c r="CK49" s="77"/>
      <c r="CL49" s="77"/>
      <c r="CM49" s="78"/>
      <c r="CN49" s="77"/>
      <c r="CO49" s="77"/>
      <c r="CP49" s="78"/>
      <c r="CQ49" s="77"/>
      <c r="CR49" s="77"/>
      <c r="CS49" s="78"/>
      <c r="CT49" s="77"/>
      <c r="CU49" s="77"/>
      <c r="CV49" s="78"/>
      <c r="CW49" s="77"/>
      <c r="CX49" s="77"/>
      <c r="CY49" s="78"/>
      <c r="CZ49" s="77"/>
      <c r="DA49" s="77"/>
      <c r="DB49" s="78"/>
      <c r="DC49" s="77"/>
      <c r="DD49" s="77"/>
    </row>
    <row r="50" spans="1:108" s="41" customFormat="1" ht="12.75">
      <c r="A50" s="79" t="s">
        <v>51</v>
      </c>
      <c r="B50" s="76"/>
      <c r="C50" s="76"/>
      <c r="D50" s="80" t="s">
        <v>151</v>
      </c>
      <c r="E50" s="160"/>
      <c r="F50" s="16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 t="s">
        <v>151</v>
      </c>
      <c r="AD50" s="80" t="s">
        <v>151</v>
      </c>
      <c r="AE50" s="80" t="s">
        <v>151</v>
      </c>
      <c r="AF50" s="80" t="s">
        <v>151</v>
      </c>
      <c r="AG50" s="80" t="s">
        <v>151</v>
      </c>
      <c r="AH50" s="80" t="s">
        <v>151</v>
      </c>
      <c r="AI50" s="80" t="s">
        <v>151</v>
      </c>
      <c r="AJ50" s="80" t="s">
        <v>151</v>
      </c>
      <c r="AK50" s="80" t="s">
        <v>9</v>
      </c>
      <c r="AL50" s="80" t="s">
        <v>151</v>
      </c>
      <c r="AM50" s="80" t="s">
        <v>151</v>
      </c>
      <c r="AN50" s="80" t="s">
        <v>151</v>
      </c>
      <c r="AO50" s="80" t="s">
        <v>151</v>
      </c>
      <c r="AP50" s="80" t="s">
        <v>151</v>
      </c>
      <c r="AQ50" s="80" t="s">
        <v>9</v>
      </c>
      <c r="AR50" s="80" t="s">
        <v>151</v>
      </c>
      <c r="AS50" s="80" t="s">
        <v>151</v>
      </c>
      <c r="AT50" s="80" t="s">
        <v>151</v>
      </c>
      <c r="AU50" s="80" t="s">
        <v>151</v>
      </c>
      <c r="AV50" s="80" t="s">
        <v>151</v>
      </c>
      <c r="AW50" s="80" t="s">
        <v>9</v>
      </c>
      <c r="AX50" s="80" t="s">
        <v>151</v>
      </c>
      <c r="AY50" s="80" t="s">
        <v>151</v>
      </c>
      <c r="AZ50" s="80" t="s">
        <v>151</v>
      </c>
      <c r="BA50" s="80" t="s">
        <v>151</v>
      </c>
      <c r="BB50" s="80" t="s">
        <v>151</v>
      </c>
      <c r="BC50" s="80" t="s">
        <v>9</v>
      </c>
      <c r="BD50" s="80" t="s">
        <v>151</v>
      </c>
      <c r="BE50" s="80" t="s">
        <v>151</v>
      </c>
      <c r="BF50" s="80" t="s">
        <v>151</v>
      </c>
      <c r="BG50" s="80" t="s">
        <v>151</v>
      </c>
      <c r="BH50" s="80" t="s">
        <v>151</v>
      </c>
      <c r="BI50" s="80" t="s">
        <v>151</v>
      </c>
      <c r="BJ50" s="80" t="s">
        <v>151</v>
      </c>
      <c r="BK50" s="80" t="s">
        <v>151</v>
      </c>
      <c r="BL50" s="80" t="s">
        <v>151</v>
      </c>
      <c r="BM50" s="80" t="s">
        <v>151</v>
      </c>
      <c r="BN50" s="80" t="s">
        <v>151</v>
      </c>
      <c r="BO50" s="80" t="s">
        <v>151</v>
      </c>
      <c r="BP50" s="80" t="s">
        <v>151</v>
      </c>
      <c r="BQ50" s="80" t="s">
        <v>151</v>
      </c>
      <c r="BR50" s="80" t="s">
        <v>151</v>
      </c>
      <c r="BS50" s="80" t="s">
        <v>151</v>
      </c>
      <c r="BT50" s="80" t="s">
        <v>151</v>
      </c>
      <c r="BU50" s="80" t="s">
        <v>151</v>
      </c>
      <c r="BV50" s="80" t="s">
        <v>151</v>
      </c>
      <c r="BW50" s="80" t="s">
        <v>151</v>
      </c>
      <c r="BX50" s="81" t="s">
        <v>53</v>
      </c>
      <c r="BY50" s="80" t="s">
        <v>151</v>
      </c>
      <c r="BZ50" s="80" t="s">
        <v>151</v>
      </c>
      <c r="CA50" s="80" t="s">
        <v>151</v>
      </c>
      <c r="CB50" s="80"/>
      <c r="CC50" s="80"/>
      <c r="CD50" s="80" t="s">
        <v>151</v>
      </c>
      <c r="CE50" s="80"/>
      <c r="CF50" s="80"/>
      <c r="CG50" s="80" t="s">
        <v>151</v>
      </c>
      <c r="CH50" s="80"/>
      <c r="CI50" s="80"/>
      <c r="CJ50" s="80" t="s">
        <v>151</v>
      </c>
      <c r="CK50" s="80"/>
      <c r="CL50" s="80"/>
      <c r="CM50" s="80" t="s">
        <v>151</v>
      </c>
      <c r="CN50" s="80"/>
      <c r="CO50" s="80"/>
      <c r="CP50" s="80" t="s">
        <v>151</v>
      </c>
      <c r="CQ50" s="80"/>
      <c r="CR50" s="80"/>
      <c r="CS50" s="80" t="s">
        <v>151</v>
      </c>
      <c r="CT50" s="80"/>
      <c r="CU50" s="80"/>
      <c r="CV50" s="80" t="s">
        <v>151</v>
      </c>
      <c r="CW50" s="80"/>
      <c r="CX50" s="80"/>
      <c r="CY50" s="80" t="s">
        <v>151</v>
      </c>
      <c r="CZ50" s="80"/>
      <c r="DA50" s="80"/>
      <c r="DB50" s="81" t="s">
        <v>151</v>
      </c>
      <c r="DC50" s="80"/>
      <c r="DD50" s="80"/>
    </row>
    <row r="51" spans="1:108" s="41" customFormat="1" ht="12.75">
      <c r="A51" s="83" t="s">
        <v>12</v>
      </c>
      <c r="B51" s="44"/>
      <c r="C51" s="44"/>
      <c r="D51" s="84"/>
      <c r="E51" s="153"/>
      <c r="F51" s="153"/>
      <c r="G51" s="84">
        <f>+G47*1000/G43</f>
        <v>706.9375</v>
      </c>
      <c r="H51" s="48"/>
      <c r="I51" s="48"/>
      <c r="J51" s="84">
        <f>+J47*1000/J43</f>
        <v>696.0333333333333</v>
      </c>
      <c r="K51" s="48"/>
      <c r="L51" s="48"/>
      <c r="M51" s="84"/>
      <c r="N51" s="48"/>
      <c r="O51" s="48"/>
      <c r="P51" s="84"/>
      <c r="Q51" s="48"/>
      <c r="R51" s="48"/>
      <c r="S51" s="84">
        <f>+S47*1000/S43</f>
        <v>493.55</v>
      </c>
      <c r="T51" s="48"/>
      <c r="U51" s="48"/>
      <c r="V51" s="84"/>
      <c r="W51" s="48"/>
      <c r="X51" s="48"/>
      <c r="Y51" s="84">
        <f>+Y47*1000/Y43</f>
        <v>417.5214285714286</v>
      </c>
      <c r="Z51" s="48"/>
      <c r="AA51" s="48"/>
      <c r="AB51" s="84"/>
      <c r="AC51" s="48"/>
      <c r="AD51" s="48"/>
      <c r="AE51" s="84">
        <f>+AE47*1000/AE43</f>
        <v>376.32500000000005</v>
      </c>
      <c r="AF51" s="48"/>
      <c r="AG51" s="48"/>
      <c r="AH51" s="84"/>
      <c r="AI51" s="48"/>
      <c r="AJ51" s="48"/>
      <c r="AK51" s="84">
        <f>+AK47*1000/AK43</f>
        <v>332.85555555555555</v>
      </c>
      <c r="AL51" s="48"/>
      <c r="AM51" s="48"/>
      <c r="AN51" s="84">
        <f>+AN47*1000/AN43</f>
        <v>308.32631578947365</v>
      </c>
      <c r="AO51" s="48"/>
      <c r="AP51" s="48"/>
      <c r="AQ51" s="84">
        <f>+AQ47*1000/AQ43</f>
        <v>298.12</v>
      </c>
      <c r="AR51" s="48"/>
      <c r="AS51" s="48"/>
      <c r="AT51" s="84">
        <f>+AT47*1000/AT43</f>
        <v>278.9173913043478</v>
      </c>
      <c r="AU51" s="48"/>
      <c r="AV51" s="48"/>
      <c r="AW51" s="84"/>
      <c r="AX51" s="48"/>
      <c r="AY51" s="48"/>
      <c r="AZ51" s="84"/>
      <c r="BA51" s="48"/>
      <c r="BB51" s="48"/>
      <c r="BC51" s="84"/>
      <c r="BD51" s="48"/>
      <c r="BE51" s="48"/>
      <c r="BF51" s="84"/>
      <c r="BG51" s="48"/>
      <c r="BH51" s="48"/>
      <c r="BI51" s="84">
        <f>+BI47*1000/BI43</f>
        <v>222.96296296296296</v>
      </c>
      <c r="BJ51" s="48"/>
      <c r="BK51" s="48"/>
      <c r="BL51" s="84">
        <f>+BL47*1000/BL43</f>
        <v>193.65925925925924</v>
      </c>
      <c r="BM51" s="48"/>
      <c r="BN51" s="48"/>
      <c r="BO51" s="85">
        <f>+BO47*1000/BO43</f>
        <v>180.27</v>
      </c>
      <c r="BP51" s="48"/>
      <c r="BQ51" s="48"/>
      <c r="BR51" s="85">
        <f>+BR47*1000/BR43</f>
        <v>158.63333333333333</v>
      </c>
      <c r="BS51" s="48"/>
      <c r="BT51" s="48"/>
      <c r="BU51" s="85">
        <f>+BU47*1000/BU43</f>
        <v>140.67446808510638</v>
      </c>
      <c r="BV51" s="48"/>
      <c r="BW51" s="48"/>
      <c r="BX51" s="85">
        <f>+BX47*1000/BX43</f>
        <v>114.86200000000001</v>
      </c>
      <c r="BY51" s="48"/>
      <c r="BZ51" s="48"/>
      <c r="CA51" s="85">
        <f>+CA47*1000/CA43</f>
        <v>639.0222222222222</v>
      </c>
      <c r="CB51" s="48"/>
      <c r="CC51" s="48"/>
      <c r="CD51" s="85"/>
      <c r="CE51" s="48"/>
      <c r="CF51" s="48"/>
      <c r="CG51" s="85">
        <f>+CG47*1000/CG43</f>
        <v>545.0363636363636</v>
      </c>
      <c r="CH51" s="48"/>
      <c r="CI51" s="48"/>
      <c r="CJ51" s="85"/>
      <c r="CK51" s="48"/>
      <c r="CL51" s="48"/>
      <c r="CM51" s="85">
        <f>+CM47*1000/CM43</f>
        <v>478.5</v>
      </c>
      <c r="CN51" s="48"/>
      <c r="CO51" s="48"/>
      <c r="CP51" s="85"/>
      <c r="CQ51" s="48"/>
      <c r="CR51" s="48"/>
      <c r="CS51" s="85"/>
      <c r="CT51" s="48"/>
      <c r="CU51" s="48"/>
      <c r="CV51" s="85">
        <f>+CV47*1000/CV43</f>
        <v>364.86875000000003</v>
      </c>
      <c r="CW51" s="48"/>
      <c r="CX51" s="48"/>
      <c r="CY51" s="85"/>
      <c r="CZ51" s="48"/>
      <c r="DA51" s="48"/>
      <c r="DB51" s="85">
        <f>+(DB47/DB43)*1000</f>
        <v>317.96842105263164</v>
      </c>
      <c r="DC51" s="48"/>
      <c r="DD51" s="48"/>
    </row>
    <row r="52" spans="1:108" s="41" customFormat="1" ht="12.75">
      <c r="A52" s="41" t="s">
        <v>195</v>
      </c>
      <c r="D52" s="41">
        <f aca="true" t="shared" si="82" ref="D52:AF52">D45*D46</f>
        <v>35</v>
      </c>
      <c r="E52" s="41">
        <f t="shared" si="82"/>
        <v>0</v>
      </c>
      <c r="F52" s="41">
        <f t="shared" si="82"/>
        <v>0</v>
      </c>
      <c r="G52" s="41">
        <f t="shared" si="82"/>
        <v>168</v>
      </c>
      <c r="H52" s="41">
        <f t="shared" si="82"/>
        <v>0</v>
      </c>
      <c r="I52" s="41">
        <f t="shared" si="82"/>
        <v>0</v>
      </c>
      <c r="J52" s="41">
        <f t="shared" si="82"/>
        <v>252</v>
      </c>
      <c r="K52" s="41">
        <f t="shared" si="82"/>
        <v>0</v>
      </c>
      <c r="L52" s="41">
        <f t="shared" si="82"/>
        <v>0</v>
      </c>
      <c r="M52" s="41">
        <f t="shared" si="82"/>
        <v>200</v>
      </c>
      <c r="N52" s="41">
        <f t="shared" si="82"/>
        <v>0</v>
      </c>
      <c r="O52" s="41">
        <f t="shared" si="82"/>
        <v>0</v>
      </c>
      <c r="P52" s="41">
        <f t="shared" si="82"/>
        <v>44</v>
      </c>
      <c r="Q52" s="41">
        <f t="shared" si="82"/>
        <v>0</v>
      </c>
      <c r="R52" s="41">
        <f t="shared" si="82"/>
        <v>0</v>
      </c>
      <c r="S52" s="41">
        <f t="shared" si="82"/>
        <v>120</v>
      </c>
      <c r="T52" s="41">
        <f t="shared" si="82"/>
        <v>0</v>
      </c>
      <c r="U52" s="41">
        <f t="shared" si="82"/>
        <v>0</v>
      </c>
      <c r="V52" s="41">
        <f t="shared" si="82"/>
        <v>572</v>
      </c>
      <c r="W52" s="41">
        <f t="shared" si="82"/>
        <v>0</v>
      </c>
      <c r="X52" s="41">
        <f t="shared" si="82"/>
        <v>0</v>
      </c>
      <c r="Y52" s="41">
        <f>Y45*Y46</f>
        <v>364</v>
      </c>
      <c r="Z52" s="41">
        <f t="shared" si="82"/>
        <v>0</v>
      </c>
      <c r="AA52" s="41">
        <f t="shared" si="82"/>
        <v>0</v>
      </c>
      <c r="AB52" s="41">
        <f t="shared" si="82"/>
        <v>150</v>
      </c>
      <c r="AC52" s="41">
        <f t="shared" si="82"/>
        <v>0</v>
      </c>
      <c r="AD52" s="41">
        <f t="shared" si="82"/>
        <v>0</v>
      </c>
      <c r="AE52" s="41">
        <f t="shared" si="82"/>
        <v>64</v>
      </c>
      <c r="AF52" s="41">
        <f t="shared" si="82"/>
        <v>0</v>
      </c>
      <c r="AG52" s="41">
        <f aca="true" t="shared" si="83" ref="AG52:BI52">AG45*AG46</f>
        <v>0</v>
      </c>
      <c r="AH52" s="41">
        <f t="shared" si="83"/>
        <v>119</v>
      </c>
      <c r="AI52" s="41">
        <f t="shared" si="83"/>
        <v>0</v>
      </c>
      <c r="AJ52" s="41">
        <f t="shared" si="83"/>
        <v>0</v>
      </c>
      <c r="AK52" s="41">
        <f t="shared" si="83"/>
        <v>342</v>
      </c>
      <c r="AL52" s="41">
        <f t="shared" si="83"/>
        <v>0</v>
      </c>
      <c r="AM52" s="41">
        <f t="shared" si="83"/>
        <v>0</v>
      </c>
      <c r="AN52" s="41">
        <f t="shared" si="83"/>
        <v>475</v>
      </c>
      <c r="AO52" s="41">
        <f t="shared" si="83"/>
        <v>0</v>
      </c>
      <c r="AP52" s="41">
        <f t="shared" si="83"/>
        <v>0</v>
      </c>
      <c r="AQ52" s="41">
        <f t="shared" si="83"/>
        <v>320</v>
      </c>
      <c r="AR52" s="41">
        <f t="shared" si="83"/>
        <v>0</v>
      </c>
      <c r="AS52" s="41">
        <f t="shared" si="83"/>
        <v>0</v>
      </c>
      <c r="AT52" s="41">
        <f t="shared" si="83"/>
        <v>92</v>
      </c>
      <c r="AU52" s="41">
        <f t="shared" si="83"/>
        <v>0</v>
      </c>
      <c r="AV52" s="41">
        <f t="shared" si="83"/>
        <v>0</v>
      </c>
      <c r="AW52" s="41">
        <f t="shared" si="83"/>
        <v>48</v>
      </c>
      <c r="AX52" s="41">
        <f t="shared" si="83"/>
        <v>0</v>
      </c>
      <c r="AY52" s="41">
        <f t="shared" si="83"/>
        <v>0</v>
      </c>
      <c r="AZ52" s="41">
        <f t="shared" si="83"/>
        <v>25</v>
      </c>
      <c r="BA52" s="41">
        <f t="shared" si="83"/>
        <v>0</v>
      </c>
      <c r="BB52" s="41">
        <f t="shared" si="83"/>
        <v>0</v>
      </c>
      <c r="BC52" s="41">
        <f t="shared" si="83"/>
        <v>26</v>
      </c>
      <c r="BD52" s="41">
        <f t="shared" si="83"/>
        <v>0</v>
      </c>
      <c r="BE52" s="41">
        <f t="shared" si="83"/>
        <v>0</v>
      </c>
      <c r="BF52" s="41">
        <f t="shared" si="83"/>
        <v>27</v>
      </c>
      <c r="BG52" s="41">
        <f t="shared" si="83"/>
        <v>0</v>
      </c>
      <c r="BH52" s="41">
        <f t="shared" si="83"/>
        <v>0</v>
      </c>
      <c r="BI52" s="41">
        <f t="shared" si="83"/>
        <v>0</v>
      </c>
      <c r="BJ52" s="41">
        <f aca="true" t="shared" si="84" ref="BJ52:CF52">BJ45*BJ46</f>
        <v>0</v>
      </c>
      <c r="BK52" s="41">
        <f t="shared" si="84"/>
        <v>0</v>
      </c>
      <c r="BL52" s="41">
        <f t="shared" si="84"/>
        <v>0</v>
      </c>
      <c r="BM52" s="41">
        <f t="shared" si="84"/>
        <v>0</v>
      </c>
      <c r="BN52" s="41">
        <f t="shared" si="84"/>
        <v>0</v>
      </c>
      <c r="BO52" s="41">
        <f t="shared" si="84"/>
        <v>0</v>
      </c>
      <c r="BP52" s="41">
        <f t="shared" si="84"/>
        <v>0</v>
      </c>
      <c r="BQ52" s="41">
        <f t="shared" si="84"/>
        <v>0</v>
      </c>
      <c r="BR52" s="41">
        <f t="shared" si="84"/>
        <v>0</v>
      </c>
      <c r="BS52" s="41">
        <f t="shared" si="84"/>
        <v>0</v>
      </c>
      <c r="BT52" s="41">
        <f t="shared" si="84"/>
        <v>0</v>
      </c>
      <c r="BU52" s="41">
        <f t="shared" si="84"/>
        <v>0</v>
      </c>
      <c r="BV52" s="41">
        <f t="shared" si="84"/>
        <v>0</v>
      </c>
      <c r="BW52" s="41">
        <f t="shared" si="84"/>
        <v>0</v>
      </c>
      <c r="BX52" s="41">
        <f t="shared" si="84"/>
        <v>16800</v>
      </c>
      <c r="BY52" s="41">
        <f t="shared" si="84"/>
        <v>0</v>
      </c>
      <c r="BZ52" s="41">
        <f t="shared" si="84"/>
        <v>0</v>
      </c>
      <c r="CA52" s="41">
        <f t="shared" si="84"/>
        <v>36</v>
      </c>
      <c r="CB52" s="41">
        <f t="shared" si="84"/>
        <v>0</v>
      </c>
      <c r="CC52" s="41">
        <f t="shared" si="84"/>
        <v>0</v>
      </c>
      <c r="CD52" s="41">
        <f t="shared" si="84"/>
        <v>60</v>
      </c>
      <c r="CE52" s="41">
        <f t="shared" si="84"/>
        <v>0</v>
      </c>
      <c r="CF52" s="41">
        <f t="shared" si="84"/>
        <v>0</v>
      </c>
      <c r="CG52" s="41">
        <f aca="true" t="shared" si="85" ref="CG52:CR52">CG45*CG46</f>
        <v>132</v>
      </c>
      <c r="CH52" s="41">
        <f t="shared" si="85"/>
        <v>0</v>
      </c>
      <c r="CI52" s="41">
        <f t="shared" si="85"/>
        <v>0</v>
      </c>
      <c r="CJ52" s="41">
        <f t="shared" si="85"/>
        <v>84</v>
      </c>
      <c r="CK52" s="41">
        <f t="shared" si="85"/>
        <v>0</v>
      </c>
      <c r="CL52" s="41">
        <f t="shared" si="85"/>
        <v>0</v>
      </c>
      <c r="CM52" s="41">
        <f t="shared" si="85"/>
        <v>65</v>
      </c>
      <c r="CN52" s="41">
        <f t="shared" si="85"/>
        <v>0</v>
      </c>
      <c r="CO52" s="41">
        <f t="shared" si="85"/>
        <v>0</v>
      </c>
      <c r="CP52" s="41">
        <f t="shared" si="85"/>
        <v>42</v>
      </c>
      <c r="CQ52" s="41">
        <f t="shared" si="85"/>
        <v>0</v>
      </c>
      <c r="CR52" s="41">
        <f t="shared" si="85"/>
        <v>0</v>
      </c>
      <c r="CS52" s="41">
        <f aca="true" t="shared" si="86" ref="CS52:CX52">CS45*CS46</f>
        <v>15</v>
      </c>
      <c r="CT52" s="41">
        <f t="shared" si="86"/>
        <v>0</v>
      </c>
      <c r="CU52" s="41">
        <f t="shared" si="86"/>
        <v>0</v>
      </c>
      <c r="CV52" s="41">
        <f t="shared" si="86"/>
        <v>48</v>
      </c>
      <c r="CW52" s="41">
        <f t="shared" si="86"/>
        <v>0</v>
      </c>
      <c r="CX52" s="41">
        <f t="shared" si="86"/>
        <v>0</v>
      </c>
      <c r="CY52" s="41">
        <f aca="true" t="shared" si="87" ref="CY52:DD52">CY45*CY46</f>
        <v>51</v>
      </c>
      <c r="CZ52" s="41">
        <f t="shared" si="87"/>
        <v>0</v>
      </c>
      <c r="DA52" s="41">
        <f t="shared" si="87"/>
        <v>0</v>
      </c>
      <c r="DB52" s="41">
        <f t="shared" si="87"/>
        <v>76</v>
      </c>
      <c r="DC52" s="41">
        <f t="shared" si="87"/>
        <v>0</v>
      </c>
      <c r="DD52" s="41">
        <f t="shared" si="87"/>
        <v>0</v>
      </c>
    </row>
    <row r="53" spans="1:64" ht="12.75">
      <c r="A53" s="205" t="s">
        <v>196</v>
      </c>
      <c r="V53" s="86">
        <f>S52+V52</f>
        <v>692</v>
      </c>
      <c r="AB53" s="86">
        <f>Y52+AB52</f>
        <v>514</v>
      </c>
      <c r="BC53" s="86">
        <f>AZ52+BC52</f>
        <v>51</v>
      </c>
      <c r="BF53" s="86" t="e">
        <f>BF52+#REF!</f>
        <v>#REF!</v>
      </c>
      <c r="BL53" s="41"/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4"/>
  <sheetViews>
    <sheetView workbookViewId="0" topLeftCell="A139">
      <selection activeCell="U22" sqref="U22"/>
    </sheetView>
  </sheetViews>
  <sheetFormatPr defaultColWidth="9.00390625" defaultRowHeight="13.5"/>
  <cols>
    <col min="1" max="1" width="4.125" style="207" customWidth="1"/>
    <col min="2" max="2" width="5.25390625" style="207" bestFit="1" customWidth="1"/>
    <col min="3" max="3" width="9.00390625" style="207" customWidth="1"/>
    <col min="4" max="4" width="9.00390625" style="207" bestFit="1" customWidth="1"/>
    <col min="5" max="5" width="6.50390625" style="207" bestFit="1" customWidth="1"/>
    <col min="6" max="6" width="7.625" style="207" bestFit="1" customWidth="1"/>
    <col min="7" max="7" width="3.875" style="208" customWidth="1"/>
    <col min="8" max="8" width="3.875" style="207" customWidth="1"/>
    <col min="9" max="9" width="4.125" style="0" bestFit="1" customWidth="1"/>
    <col min="10" max="10" width="9.375" style="233" bestFit="1" customWidth="1"/>
    <col min="11" max="12" width="9.25390625" style="0" bestFit="1" customWidth="1"/>
    <col min="13" max="13" width="7.375" style="0" bestFit="1" customWidth="1"/>
    <col min="14" max="15" width="5.25390625" style="0" bestFit="1" customWidth="1"/>
    <col min="16" max="16" width="9.125" style="0" customWidth="1"/>
    <col min="19" max="16384" width="9.00390625" style="207" customWidth="1"/>
  </cols>
  <sheetData>
    <row r="1" spans="1:3" ht="13.5">
      <c r="A1" s="231">
        <v>39498</v>
      </c>
      <c r="B1" s="264"/>
      <c r="C1" s="264"/>
    </row>
    <row r="3" spans="1:2" ht="13.5">
      <c r="A3" s="223" t="s">
        <v>246</v>
      </c>
      <c r="B3" s="222"/>
    </row>
    <row r="4" spans="1:9" ht="13.5">
      <c r="A4" s="223" t="s">
        <v>192</v>
      </c>
      <c r="B4" s="222"/>
      <c r="I4" t="s">
        <v>265</v>
      </c>
    </row>
    <row r="5" ht="13.5">
      <c r="I5" t="s">
        <v>266</v>
      </c>
    </row>
    <row r="6" spans="1:2" ht="13.5">
      <c r="A6" s="222"/>
      <c r="B6" s="210"/>
    </row>
    <row r="7" spans="1:16" ht="13.5">
      <c r="A7" s="211"/>
      <c r="B7" s="265" t="s">
        <v>233</v>
      </c>
      <c r="C7" s="212" t="s">
        <v>234</v>
      </c>
      <c r="D7" s="212" t="s">
        <v>235</v>
      </c>
      <c r="E7" s="213" t="s">
        <v>236</v>
      </c>
      <c r="F7" s="212" t="s">
        <v>237</v>
      </c>
      <c r="I7" s="244" t="s">
        <v>248</v>
      </c>
      <c r="J7" s="245" t="s">
        <v>233</v>
      </c>
      <c r="K7" s="245" t="s">
        <v>249</v>
      </c>
      <c r="L7" s="245" t="s">
        <v>250</v>
      </c>
      <c r="M7" s="245" t="s">
        <v>251</v>
      </c>
      <c r="N7" s="245" t="s">
        <v>252</v>
      </c>
      <c r="O7" s="246" t="s">
        <v>253</v>
      </c>
      <c r="P7" s="233"/>
    </row>
    <row r="8" spans="1:15" ht="13.5">
      <c r="A8" s="214" t="s">
        <v>238</v>
      </c>
      <c r="B8" s="266"/>
      <c r="C8" s="215" t="s">
        <v>239</v>
      </c>
      <c r="D8" s="215" t="s">
        <v>239</v>
      </c>
      <c r="E8" s="216" t="s">
        <v>240</v>
      </c>
      <c r="F8" s="217" t="s">
        <v>241</v>
      </c>
      <c r="I8" s="235">
        <v>1</v>
      </c>
      <c r="J8" s="366" t="s">
        <v>318</v>
      </c>
      <c r="K8" s="236">
        <v>438</v>
      </c>
      <c r="L8" s="236">
        <v>377</v>
      </c>
      <c r="M8" s="237">
        <v>882.7</v>
      </c>
      <c r="N8" s="236" t="s">
        <v>258</v>
      </c>
      <c r="O8" s="238">
        <v>5</v>
      </c>
    </row>
    <row r="9" spans="1:15" ht="13.5">
      <c r="A9" s="224">
        <v>1</v>
      </c>
      <c r="B9" s="220" t="s">
        <v>34</v>
      </c>
      <c r="C9" s="208">
        <v>408</v>
      </c>
      <c r="D9" s="208">
        <v>346</v>
      </c>
      <c r="E9" s="208">
        <v>687.2</v>
      </c>
      <c r="F9" s="225">
        <v>2</v>
      </c>
      <c r="I9" s="235">
        <v>2</v>
      </c>
      <c r="J9" s="366" t="s">
        <v>318</v>
      </c>
      <c r="K9" s="236">
        <v>401</v>
      </c>
      <c r="L9" s="236">
        <v>341</v>
      </c>
      <c r="M9" s="237">
        <v>644.7</v>
      </c>
      <c r="N9" s="236" t="s">
        <v>258</v>
      </c>
      <c r="O9" s="238">
        <v>5</v>
      </c>
    </row>
    <row r="10" spans="1:15" ht="13.5">
      <c r="A10" s="224">
        <v>2</v>
      </c>
      <c r="B10" s="220" t="s">
        <v>34</v>
      </c>
      <c r="C10" s="208">
        <v>376</v>
      </c>
      <c r="D10" s="208">
        <v>319</v>
      </c>
      <c r="E10" s="208">
        <v>613.1</v>
      </c>
      <c r="F10" s="225">
        <v>2</v>
      </c>
      <c r="I10" s="235">
        <v>3</v>
      </c>
      <c r="J10" s="366" t="s">
        <v>318</v>
      </c>
      <c r="K10" s="236">
        <v>410</v>
      </c>
      <c r="L10" s="236">
        <v>348</v>
      </c>
      <c r="M10" s="237">
        <v>805.1</v>
      </c>
      <c r="N10" s="236" t="s">
        <v>258</v>
      </c>
      <c r="O10" s="238">
        <v>5</v>
      </c>
    </row>
    <row r="11" spans="1:15" ht="13.5">
      <c r="A11" s="224">
        <v>3</v>
      </c>
      <c r="B11" s="220" t="s">
        <v>34</v>
      </c>
      <c r="C11" s="208">
        <v>431</v>
      </c>
      <c r="D11" s="208">
        <v>363</v>
      </c>
      <c r="E11" s="208">
        <v>850.4</v>
      </c>
      <c r="F11" s="225">
        <v>2</v>
      </c>
      <c r="I11" s="235">
        <v>4</v>
      </c>
      <c r="J11" s="366" t="s">
        <v>318</v>
      </c>
      <c r="K11" s="236">
        <v>395</v>
      </c>
      <c r="L11" s="236">
        <v>338</v>
      </c>
      <c r="M11" s="237">
        <v>624.3</v>
      </c>
      <c r="N11" s="236" t="s">
        <v>258</v>
      </c>
      <c r="O11" s="238">
        <v>5</v>
      </c>
    </row>
    <row r="12" spans="1:15" ht="13.5">
      <c r="A12" s="224">
        <v>4</v>
      </c>
      <c r="B12" s="220" t="s">
        <v>34</v>
      </c>
      <c r="C12" s="208">
        <v>423</v>
      </c>
      <c r="D12" s="208">
        <v>359</v>
      </c>
      <c r="E12" s="208">
        <v>709.7</v>
      </c>
      <c r="F12" s="225">
        <v>2</v>
      </c>
      <c r="I12" s="235">
        <v>5</v>
      </c>
      <c r="J12" s="366" t="s">
        <v>318</v>
      </c>
      <c r="K12" s="236">
        <v>377</v>
      </c>
      <c r="L12" s="236">
        <v>324</v>
      </c>
      <c r="M12" s="237">
        <v>621.9</v>
      </c>
      <c r="N12" s="236" t="s">
        <v>258</v>
      </c>
      <c r="O12" s="238">
        <v>5</v>
      </c>
    </row>
    <row r="13" spans="1:15" ht="13.5">
      <c r="A13" s="224">
        <v>5</v>
      </c>
      <c r="B13" s="220" t="s">
        <v>34</v>
      </c>
      <c r="C13" s="208">
        <v>399</v>
      </c>
      <c r="D13" s="208">
        <v>333</v>
      </c>
      <c r="E13" s="208">
        <v>637.8</v>
      </c>
      <c r="F13" s="225">
        <v>2</v>
      </c>
      <c r="I13" s="235">
        <v>6</v>
      </c>
      <c r="J13" s="366" t="s">
        <v>318</v>
      </c>
      <c r="K13" s="236">
        <v>399</v>
      </c>
      <c r="L13" s="236">
        <v>344</v>
      </c>
      <c r="M13" s="237">
        <v>636.7</v>
      </c>
      <c r="N13" s="236" t="s">
        <v>258</v>
      </c>
      <c r="O13" s="238">
        <v>5</v>
      </c>
    </row>
    <row r="14" spans="1:15" ht="13.5">
      <c r="A14" s="224">
        <v>6</v>
      </c>
      <c r="B14" s="220" t="s">
        <v>34</v>
      </c>
      <c r="C14" s="208">
        <v>401</v>
      </c>
      <c r="D14" s="208">
        <v>342</v>
      </c>
      <c r="E14" s="208">
        <v>665.2</v>
      </c>
      <c r="F14" s="225">
        <v>2</v>
      </c>
      <c r="I14" s="235">
        <v>7</v>
      </c>
      <c r="J14" s="366" t="s">
        <v>318</v>
      </c>
      <c r="K14" s="236">
        <v>427</v>
      </c>
      <c r="L14" s="236">
        <v>368</v>
      </c>
      <c r="M14" s="237">
        <v>800.6</v>
      </c>
      <c r="N14" s="236" t="s">
        <v>258</v>
      </c>
      <c r="O14" s="238">
        <v>6</v>
      </c>
    </row>
    <row r="15" spans="1:15" ht="13.5">
      <c r="A15" s="224">
        <v>7</v>
      </c>
      <c r="B15" s="220" t="s">
        <v>34</v>
      </c>
      <c r="C15" s="208">
        <v>387</v>
      </c>
      <c r="D15" s="208">
        <v>328</v>
      </c>
      <c r="E15" s="208">
        <v>738.2</v>
      </c>
      <c r="F15" s="225">
        <v>2</v>
      </c>
      <c r="I15" s="239">
        <v>8</v>
      </c>
      <c r="J15" s="367" t="s">
        <v>318</v>
      </c>
      <c r="K15" s="240">
        <v>393</v>
      </c>
      <c r="L15" s="240">
        <v>333</v>
      </c>
      <c r="M15" s="241">
        <v>639.5</v>
      </c>
      <c r="N15" s="240" t="s">
        <v>261</v>
      </c>
      <c r="O15" s="242">
        <v>6</v>
      </c>
    </row>
    <row r="16" spans="1:13" ht="13.5">
      <c r="A16" s="224">
        <v>8</v>
      </c>
      <c r="B16" s="220" t="s">
        <v>34</v>
      </c>
      <c r="C16" s="208">
        <v>390</v>
      </c>
      <c r="D16" s="208">
        <v>331</v>
      </c>
      <c r="E16" s="208">
        <v>634.8</v>
      </c>
      <c r="F16" s="225">
        <v>2</v>
      </c>
      <c r="M16" s="234"/>
    </row>
    <row r="17" spans="1:15" ht="13.5">
      <c r="A17" s="214">
        <v>9</v>
      </c>
      <c r="B17" s="216" t="s">
        <v>34</v>
      </c>
      <c r="C17" s="218">
        <v>405</v>
      </c>
      <c r="D17" s="218">
        <v>347</v>
      </c>
      <c r="E17" s="218">
        <v>727.9</v>
      </c>
      <c r="F17" s="226">
        <v>2</v>
      </c>
      <c r="I17" s="244" t="s">
        <v>254</v>
      </c>
      <c r="J17" s="245" t="s">
        <v>233</v>
      </c>
      <c r="K17" s="245" t="s">
        <v>249</v>
      </c>
      <c r="L17" s="245" t="s">
        <v>250</v>
      </c>
      <c r="M17" s="245" t="s">
        <v>251</v>
      </c>
      <c r="N17" s="245" t="s">
        <v>252</v>
      </c>
      <c r="O17" s="246" t="s">
        <v>253</v>
      </c>
    </row>
    <row r="18" spans="9:15" ht="13.5">
      <c r="I18" s="235">
        <v>1</v>
      </c>
      <c r="J18" s="366" t="s">
        <v>319</v>
      </c>
      <c r="K18" s="236">
        <v>347</v>
      </c>
      <c r="L18" s="236">
        <v>297</v>
      </c>
      <c r="M18" s="237">
        <v>420.6</v>
      </c>
      <c r="N18" s="236" t="s">
        <v>258</v>
      </c>
      <c r="O18" s="238">
        <v>5</v>
      </c>
    </row>
    <row r="19" spans="1:15" ht="13.5">
      <c r="A19" s="211"/>
      <c r="B19" s="265" t="s">
        <v>233</v>
      </c>
      <c r="C19" s="212" t="s">
        <v>234</v>
      </c>
      <c r="D19" s="212" t="s">
        <v>235</v>
      </c>
      <c r="E19" s="213" t="s">
        <v>236</v>
      </c>
      <c r="F19" s="212" t="s">
        <v>237</v>
      </c>
      <c r="I19" s="235">
        <v>2</v>
      </c>
      <c r="J19" s="366" t="s">
        <v>319</v>
      </c>
      <c r="K19" s="236">
        <v>351</v>
      </c>
      <c r="L19" s="236">
        <v>300</v>
      </c>
      <c r="M19" s="237">
        <v>386.7</v>
      </c>
      <c r="N19" s="236" t="s">
        <v>258</v>
      </c>
      <c r="O19" s="238">
        <v>5</v>
      </c>
    </row>
    <row r="20" spans="1:15" ht="13.5">
      <c r="A20" s="214" t="s">
        <v>238</v>
      </c>
      <c r="B20" s="266"/>
      <c r="C20" s="215" t="s">
        <v>239</v>
      </c>
      <c r="D20" s="215" t="s">
        <v>239</v>
      </c>
      <c r="E20" s="216" t="s">
        <v>240</v>
      </c>
      <c r="F20" s="217" t="s">
        <v>241</v>
      </c>
      <c r="I20" s="235">
        <v>3</v>
      </c>
      <c r="J20" s="366" t="s">
        <v>319</v>
      </c>
      <c r="K20" s="236">
        <v>357</v>
      </c>
      <c r="L20" s="236">
        <v>304</v>
      </c>
      <c r="M20" s="237">
        <v>507</v>
      </c>
      <c r="N20" s="236" t="s">
        <v>258</v>
      </c>
      <c r="O20" s="238">
        <v>5</v>
      </c>
    </row>
    <row r="21" spans="1:15" ht="13.5">
      <c r="A21" s="224">
        <v>1</v>
      </c>
      <c r="B21" s="220" t="s">
        <v>25</v>
      </c>
      <c r="C21" s="208">
        <v>378</v>
      </c>
      <c r="D21" s="208">
        <v>315</v>
      </c>
      <c r="E21" s="208">
        <v>506.8</v>
      </c>
      <c r="F21" s="225">
        <v>2</v>
      </c>
      <c r="I21" s="235">
        <v>4</v>
      </c>
      <c r="J21" s="366" t="s">
        <v>319</v>
      </c>
      <c r="K21" s="236">
        <v>337</v>
      </c>
      <c r="L21" s="236">
        <v>284</v>
      </c>
      <c r="M21" s="237">
        <v>333.4</v>
      </c>
      <c r="N21" s="236" t="s">
        <v>258</v>
      </c>
      <c r="O21" s="238">
        <v>5</v>
      </c>
    </row>
    <row r="22" spans="1:15" ht="13.5">
      <c r="A22" s="224">
        <v>2</v>
      </c>
      <c r="B22" s="220" t="s">
        <v>25</v>
      </c>
      <c r="C22" s="208">
        <v>357</v>
      </c>
      <c r="D22" s="208">
        <v>305</v>
      </c>
      <c r="E22" s="208">
        <v>446.3</v>
      </c>
      <c r="F22" s="225">
        <v>2</v>
      </c>
      <c r="I22" s="235">
        <v>5</v>
      </c>
      <c r="J22" s="366" t="s">
        <v>319</v>
      </c>
      <c r="K22" s="236">
        <v>342</v>
      </c>
      <c r="L22" s="236">
        <v>289</v>
      </c>
      <c r="M22" s="237">
        <v>416</v>
      </c>
      <c r="N22" s="236" t="s">
        <v>258</v>
      </c>
      <c r="O22" s="238">
        <v>4</v>
      </c>
    </row>
    <row r="23" spans="1:15" ht="13.5">
      <c r="A23" s="224">
        <v>3</v>
      </c>
      <c r="B23" s="220" t="s">
        <v>25</v>
      </c>
      <c r="C23" s="208">
        <v>369</v>
      </c>
      <c r="D23" s="208">
        <v>313</v>
      </c>
      <c r="E23" s="208">
        <v>575</v>
      </c>
      <c r="F23" s="225">
        <v>2</v>
      </c>
      <c r="I23" s="235">
        <v>6</v>
      </c>
      <c r="J23" s="366" t="s">
        <v>319</v>
      </c>
      <c r="K23" s="236">
        <v>331</v>
      </c>
      <c r="L23" s="236">
        <v>280</v>
      </c>
      <c r="M23" s="237">
        <v>423.9</v>
      </c>
      <c r="N23" s="236" t="s">
        <v>258</v>
      </c>
      <c r="O23" s="238">
        <v>5</v>
      </c>
    </row>
    <row r="24" spans="1:15" ht="13.5">
      <c r="A24" s="224">
        <v>4</v>
      </c>
      <c r="B24" s="220" t="s">
        <v>25</v>
      </c>
      <c r="C24" s="208">
        <v>350</v>
      </c>
      <c r="D24" s="208">
        <v>296</v>
      </c>
      <c r="E24" s="208">
        <v>400.5</v>
      </c>
      <c r="F24" s="225">
        <v>2</v>
      </c>
      <c r="I24" s="235">
        <v>7</v>
      </c>
      <c r="J24" s="366" t="s">
        <v>319</v>
      </c>
      <c r="K24" s="236">
        <v>378</v>
      </c>
      <c r="L24" s="236">
        <v>318</v>
      </c>
      <c r="M24" s="237">
        <v>508.9</v>
      </c>
      <c r="N24" s="236" t="s">
        <v>258</v>
      </c>
      <c r="O24" s="238">
        <v>5</v>
      </c>
    </row>
    <row r="25" spans="1:15" ht="13.5">
      <c r="A25" s="224">
        <v>5</v>
      </c>
      <c r="B25" s="220" t="s">
        <v>25</v>
      </c>
      <c r="C25" s="208">
        <v>351</v>
      </c>
      <c r="D25" s="208">
        <v>298</v>
      </c>
      <c r="E25" s="208">
        <v>451.5</v>
      </c>
      <c r="F25" s="225">
        <v>2</v>
      </c>
      <c r="I25" s="235">
        <v>8</v>
      </c>
      <c r="J25" s="366" t="s">
        <v>319</v>
      </c>
      <c r="K25" s="236">
        <v>344</v>
      </c>
      <c r="L25" s="236">
        <v>292</v>
      </c>
      <c r="M25" s="237">
        <v>387.2</v>
      </c>
      <c r="N25" s="236" t="s">
        <v>261</v>
      </c>
      <c r="O25" s="238">
        <v>6</v>
      </c>
    </row>
    <row r="26" spans="1:15" ht="13.5">
      <c r="A26" s="224">
        <v>6</v>
      </c>
      <c r="B26" s="220" t="s">
        <v>25</v>
      </c>
      <c r="C26" s="208">
        <v>356</v>
      </c>
      <c r="D26" s="208">
        <v>298</v>
      </c>
      <c r="E26" s="208">
        <v>438.8</v>
      </c>
      <c r="F26" s="225">
        <v>2</v>
      </c>
      <c r="I26" s="235">
        <v>9</v>
      </c>
      <c r="J26" s="366" t="s">
        <v>319</v>
      </c>
      <c r="K26" s="236">
        <v>336</v>
      </c>
      <c r="L26" s="236">
        <v>283</v>
      </c>
      <c r="M26" s="237">
        <v>412.1</v>
      </c>
      <c r="N26" s="236" t="s">
        <v>261</v>
      </c>
      <c r="O26" s="238">
        <v>5</v>
      </c>
    </row>
    <row r="27" spans="1:15" ht="13.5">
      <c r="A27" s="224">
        <v>7</v>
      </c>
      <c r="B27" s="220" t="s">
        <v>25</v>
      </c>
      <c r="C27" s="208">
        <v>336</v>
      </c>
      <c r="D27" s="208">
        <v>286</v>
      </c>
      <c r="E27" s="208">
        <v>455.2</v>
      </c>
      <c r="F27" s="225">
        <v>2</v>
      </c>
      <c r="I27" s="235">
        <v>10</v>
      </c>
      <c r="J27" s="366" t="s">
        <v>319</v>
      </c>
      <c r="K27" s="236">
        <v>347</v>
      </c>
      <c r="L27" s="236">
        <v>292</v>
      </c>
      <c r="M27" s="237">
        <v>403.6</v>
      </c>
      <c r="N27" s="236" t="s">
        <v>261</v>
      </c>
      <c r="O27" s="238">
        <v>5</v>
      </c>
    </row>
    <row r="28" spans="1:15" ht="13.5">
      <c r="A28" s="224">
        <v>8</v>
      </c>
      <c r="B28" s="220" t="s">
        <v>25</v>
      </c>
      <c r="C28" s="208">
        <v>346</v>
      </c>
      <c r="D28" s="208">
        <v>292</v>
      </c>
      <c r="E28" s="208">
        <v>487.2</v>
      </c>
      <c r="F28" s="225">
        <v>2</v>
      </c>
      <c r="I28" s="235">
        <v>11</v>
      </c>
      <c r="J28" s="366" t="s">
        <v>319</v>
      </c>
      <c r="K28" s="236">
        <v>338</v>
      </c>
      <c r="L28" s="236">
        <v>287</v>
      </c>
      <c r="M28" s="237">
        <v>388.3</v>
      </c>
      <c r="N28" s="236" t="s">
        <v>261</v>
      </c>
      <c r="O28" s="238">
        <v>5</v>
      </c>
    </row>
    <row r="29" spans="1:15" ht="13.5">
      <c r="A29" s="224">
        <v>9</v>
      </c>
      <c r="B29" s="220" t="s">
        <v>25</v>
      </c>
      <c r="C29" s="208">
        <v>353</v>
      </c>
      <c r="D29" s="208">
        <v>302</v>
      </c>
      <c r="E29" s="208">
        <v>451.4</v>
      </c>
      <c r="F29" s="225">
        <v>2</v>
      </c>
      <c r="I29" s="235">
        <v>12</v>
      </c>
      <c r="J29" s="366" t="s">
        <v>319</v>
      </c>
      <c r="K29" s="236">
        <v>334</v>
      </c>
      <c r="L29" s="236">
        <v>286</v>
      </c>
      <c r="M29" s="237">
        <v>403.3</v>
      </c>
      <c r="N29" s="236" t="s">
        <v>261</v>
      </c>
      <c r="O29" s="238">
        <v>4</v>
      </c>
    </row>
    <row r="30" spans="1:15" ht="13.5">
      <c r="A30" s="224">
        <v>10</v>
      </c>
      <c r="B30" s="220" t="s">
        <v>25</v>
      </c>
      <c r="C30" s="208">
        <v>388</v>
      </c>
      <c r="D30" s="208">
        <v>323</v>
      </c>
      <c r="E30" s="208">
        <v>635.4</v>
      </c>
      <c r="F30" s="225">
        <v>2</v>
      </c>
      <c r="I30" s="235">
        <v>13</v>
      </c>
      <c r="J30" s="366" t="s">
        <v>319</v>
      </c>
      <c r="K30" s="236">
        <v>333</v>
      </c>
      <c r="L30" s="236">
        <v>278</v>
      </c>
      <c r="M30" s="237">
        <v>368.5</v>
      </c>
      <c r="N30" s="236" t="s">
        <v>261</v>
      </c>
      <c r="O30" s="238">
        <v>4</v>
      </c>
    </row>
    <row r="31" spans="1:15" ht="13.5">
      <c r="A31" s="224">
        <v>11</v>
      </c>
      <c r="B31" s="220" t="s">
        <v>25</v>
      </c>
      <c r="C31" s="208">
        <v>349</v>
      </c>
      <c r="D31" s="208">
        <v>293</v>
      </c>
      <c r="E31" s="208">
        <v>441.9</v>
      </c>
      <c r="F31" s="225">
        <v>2</v>
      </c>
      <c r="I31" s="239">
        <v>14</v>
      </c>
      <c r="J31" s="367" t="s">
        <v>319</v>
      </c>
      <c r="K31" s="240">
        <v>366</v>
      </c>
      <c r="L31" s="240">
        <v>309</v>
      </c>
      <c r="M31" s="241">
        <v>485.8</v>
      </c>
      <c r="N31" s="240" t="s">
        <v>261</v>
      </c>
      <c r="O31" s="242">
        <v>5</v>
      </c>
    </row>
    <row r="32" spans="1:6" ht="13.5">
      <c r="A32" s="214">
        <v>12</v>
      </c>
      <c r="B32" s="216" t="s">
        <v>25</v>
      </c>
      <c r="C32" s="218">
        <v>386</v>
      </c>
      <c r="D32" s="218">
        <v>324</v>
      </c>
      <c r="E32" s="218">
        <v>632.6</v>
      </c>
      <c r="F32" s="226"/>
    </row>
    <row r="33" spans="4:15" ht="13.5">
      <c r="D33" s="209"/>
      <c r="I33" s="244" t="s">
        <v>254</v>
      </c>
      <c r="J33" s="245" t="s">
        <v>233</v>
      </c>
      <c r="K33" s="245" t="s">
        <v>249</v>
      </c>
      <c r="L33" s="245" t="s">
        <v>250</v>
      </c>
      <c r="M33" s="245" t="s">
        <v>251</v>
      </c>
      <c r="N33" s="245" t="s">
        <v>252</v>
      </c>
      <c r="O33" s="246" t="s">
        <v>253</v>
      </c>
    </row>
    <row r="34" spans="1:15" ht="13.5">
      <c r="A34" s="211"/>
      <c r="B34" s="265" t="s">
        <v>233</v>
      </c>
      <c r="C34" s="212" t="s">
        <v>234</v>
      </c>
      <c r="D34" s="212" t="s">
        <v>235</v>
      </c>
      <c r="E34" s="213" t="s">
        <v>236</v>
      </c>
      <c r="F34" s="212" t="s">
        <v>237</v>
      </c>
      <c r="I34" s="235">
        <v>1</v>
      </c>
      <c r="J34" s="366" t="s">
        <v>320</v>
      </c>
      <c r="K34" s="236">
        <v>345</v>
      </c>
      <c r="L34" s="236">
        <v>293</v>
      </c>
      <c r="M34" s="237">
        <v>390.2</v>
      </c>
      <c r="N34" s="236" t="s">
        <v>258</v>
      </c>
      <c r="O34" s="238">
        <v>4</v>
      </c>
    </row>
    <row r="35" spans="1:15" ht="13.5">
      <c r="A35" s="214" t="s">
        <v>238</v>
      </c>
      <c r="B35" s="266"/>
      <c r="C35" s="215" t="s">
        <v>239</v>
      </c>
      <c r="D35" s="215" t="s">
        <v>239</v>
      </c>
      <c r="E35" s="216" t="s">
        <v>240</v>
      </c>
      <c r="F35" s="217" t="s">
        <v>241</v>
      </c>
      <c r="I35" s="235">
        <v>2</v>
      </c>
      <c r="J35" s="366" t="s">
        <v>320</v>
      </c>
      <c r="K35" s="236">
        <v>320</v>
      </c>
      <c r="L35" s="236">
        <v>267</v>
      </c>
      <c r="M35" s="237">
        <v>296.9</v>
      </c>
      <c r="N35" s="236" t="s">
        <v>258</v>
      </c>
      <c r="O35" s="238">
        <v>4</v>
      </c>
    </row>
    <row r="36" spans="1:15" ht="13.5">
      <c r="A36" s="224">
        <v>1</v>
      </c>
      <c r="B36" s="220" t="s">
        <v>27</v>
      </c>
      <c r="C36" s="208">
        <v>362</v>
      </c>
      <c r="D36" s="208">
        <v>307</v>
      </c>
      <c r="E36" s="228">
        <v>518.3</v>
      </c>
      <c r="F36" s="225">
        <v>2</v>
      </c>
      <c r="I36" s="235">
        <v>3</v>
      </c>
      <c r="J36" s="366" t="s">
        <v>320</v>
      </c>
      <c r="K36" s="236">
        <v>324</v>
      </c>
      <c r="L36" s="236">
        <v>274</v>
      </c>
      <c r="M36" s="237">
        <v>357.3</v>
      </c>
      <c r="N36" s="236" t="s">
        <v>258</v>
      </c>
      <c r="O36" s="238">
        <v>5</v>
      </c>
    </row>
    <row r="37" spans="1:15" ht="13.5">
      <c r="A37" s="224">
        <v>2</v>
      </c>
      <c r="B37" s="220" t="s">
        <v>27</v>
      </c>
      <c r="C37" s="208">
        <v>337</v>
      </c>
      <c r="D37" s="208">
        <v>285</v>
      </c>
      <c r="E37" s="228">
        <v>365.3</v>
      </c>
      <c r="F37" s="225">
        <v>2</v>
      </c>
      <c r="I37" s="235">
        <v>4</v>
      </c>
      <c r="J37" s="366" t="s">
        <v>320</v>
      </c>
      <c r="K37" s="236">
        <v>316</v>
      </c>
      <c r="L37" s="236">
        <v>267</v>
      </c>
      <c r="M37" s="237">
        <v>308.1</v>
      </c>
      <c r="N37" s="236" t="s">
        <v>258</v>
      </c>
      <c r="O37" s="238">
        <v>4</v>
      </c>
    </row>
    <row r="38" spans="1:15" ht="13.5">
      <c r="A38" s="224">
        <v>3</v>
      </c>
      <c r="B38" s="220" t="s">
        <v>27</v>
      </c>
      <c r="C38" s="208">
        <v>366</v>
      </c>
      <c r="D38" s="208">
        <v>307</v>
      </c>
      <c r="E38" s="228">
        <v>498.9</v>
      </c>
      <c r="F38" s="225">
        <v>2</v>
      </c>
      <c r="I38" s="235">
        <v>5</v>
      </c>
      <c r="J38" s="366" t="s">
        <v>320</v>
      </c>
      <c r="K38" s="236">
        <v>326</v>
      </c>
      <c r="L38" s="236">
        <v>273</v>
      </c>
      <c r="M38" s="237">
        <v>352.8</v>
      </c>
      <c r="N38" s="236" t="s">
        <v>258</v>
      </c>
      <c r="O38" s="238">
        <v>4</v>
      </c>
    </row>
    <row r="39" spans="1:15" ht="13.5">
      <c r="A39" s="224">
        <v>4</v>
      </c>
      <c r="B39" s="220" t="s">
        <v>27</v>
      </c>
      <c r="C39" s="208">
        <v>341</v>
      </c>
      <c r="D39" s="208">
        <v>282</v>
      </c>
      <c r="E39" s="228">
        <v>417.9</v>
      </c>
      <c r="F39" s="225">
        <v>2</v>
      </c>
      <c r="I39" s="235">
        <v>6</v>
      </c>
      <c r="J39" s="366" t="s">
        <v>320</v>
      </c>
      <c r="K39" s="236">
        <v>313</v>
      </c>
      <c r="L39" s="236">
        <v>264</v>
      </c>
      <c r="M39" s="237">
        <v>336.2</v>
      </c>
      <c r="N39" s="236" t="s">
        <v>258</v>
      </c>
      <c r="O39" s="238">
        <v>4</v>
      </c>
    </row>
    <row r="40" spans="1:15" ht="13.5">
      <c r="A40" s="224">
        <v>5</v>
      </c>
      <c r="B40" s="220" t="s">
        <v>27</v>
      </c>
      <c r="C40" s="208">
        <v>342</v>
      </c>
      <c r="D40" s="208">
        <v>293</v>
      </c>
      <c r="E40" s="228">
        <v>377.1</v>
      </c>
      <c r="F40" s="225">
        <v>2</v>
      </c>
      <c r="I40" s="235">
        <v>7</v>
      </c>
      <c r="J40" s="366" t="s">
        <v>320</v>
      </c>
      <c r="K40" s="236">
        <v>312</v>
      </c>
      <c r="L40" s="236">
        <v>261</v>
      </c>
      <c r="M40" s="237">
        <v>305.6</v>
      </c>
      <c r="N40" s="236" t="s">
        <v>258</v>
      </c>
      <c r="O40" s="238">
        <v>5</v>
      </c>
    </row>
    <row r="41" spans="1:15" ht="13.5">
      <c r="A41" s="224">
        <v>6</v>
      </c>
      <c r="B41" s="220" t="s">
        <v>27</v>
      </c>
      <c r="C41" s="208">
        <v>351</v>
      </c>
      <c r="D41" s="208">
        <v>294</v>
      </c>
      <c r="E41" s="228">
        <v>409.2</v>
      </c>
      <c r="F41" s="225">
        <v>2</v>
      </c>
      <c r="I41" s="235">
        <v>8</v>
      </c>
      <c r="J41" s="366" t="s">
        <v>320</v>
      </c>
      <c r="K41" s="236">
        <v>320</v>
      </c>
      <c r="L41" s="236">
        <v>270</v>
      </c>
      <c r="M41" s="237">
        <v>309.1</v>
      </c>
      <c r="N41" s="236" t="s">
        <v>261</v>
      </c>
      <c r="O41" s="238">
        <v>5</v>
      </c>
    </row>
    <row r="42" spans="1:15" ht="13.5">
      <c r="A42" s="224">
        <v>7</v>
      </c>
      <c r="B42" s="220" t="s">
        <v>27</v>
      </c>
      <c r="C42" s="208">
        <v>341</v>
      </c>
      <c r="D42" s="208">
        <v>287</v>
      </c>
      <c r="E42" s="228">
        <v>340.1</v>
      </c>
      <c r="F42" s="225">
        <v>2</v>
      </c>
      <c r="I42" s="235">
        <v>9</v>
      </c>
      <c r="J42" s="366" t="s">
        <v>320</v>
      </c>
      <c r="K42" s="236">
        <v>307</v>
      </c>
      <c r="L42" s="236">
        <v>257</v>
      </c>
      <c r="M42" s="237">
        <v>292.1</v>
      </c>
      <c r="N42" s="236" t="s">
        <v>261</v>
      </c>
      <c r="O42" s="238">
        <v>5</v>
      </c>
    </row>
    <row r="43" spans="1:15" ht="13.5">
      <c r="A43" s="224">
        <v>8</v>
      </c>
      <c r="B43" s="220" t="s">
        <v>27</v>
      </c>
      <c r="C43" s="208">
        <v>317</v>
      </c>
      <c r="D43" s="208">
        <v>266</v>
      </c>
      <c r="E43" s="228">
        <v>315.4</v>
      </c>
      <c r="F43" s="225">
        <v>2</v>
      </c>
      <c r="I43" s="235">
        <v>10</v>
      </c>
      <c r="J43" s="366" t="s">
        <v>320</v>
      </c>
      <c r="K43" s="236">
        <v>305</v>
      </c>
      <c r="L43" s="236">
        <v>260</v>
      </c>
      <c r="M43" s="237">
        <v>268.5</v>
      </c>
      <c r="N43" s="236" t="s">
        <v>261</v>
      </c>
      <c r="O43" s="238">
        <v>5</v>
      </c>
    </row>
    <row r="44" spans="1:15" ht="13.5">
      <c r="A44" s="224">
        <v>9</v>
      </c>
      <c r="B44" s="220" t="s">
        <v>27</v>
      </c>
      <c r="C44" s="208">
        <v>327</v>
      </c>
      <c r="D44" s="208">
        <v>276</v>
      </c>
      <c r="E44" s="228">
        <v>353.9</v>
      </c>
      <c r="F44" s="225">
        <v>2</v>
      </c>
      <c r="I44" s="235">
        <v>11</v>
      </c>
      <c r="J44" s="366" t="s">
        <v>320</v>
      </c>
      <c r="K44" s="236">
        <v>332</v>
      </c>
      <c r="L44" s="236">
        <v>283</v>
      </c>
      <c r="M44" s="237">
        <v>333.9</v>
      </c>
      <c r="N44" s="236" t="s">
        <v>261</v>
      </c>
      <c r="O44" s="238">
        <v>4</v>
      </c>
    </row>
    <row r="45" spans="1:15" ht="13.5">
      <c r="A45" s="224">
        <v>10</v>
      </c>
      <c r="B45" s="220" t="s">
        <v>27</v>
      </c>
      <c r="C45" s="208">
        <v>342</v>
      </c>
      <c r="D45" s="208">
        <v>289</v>
      </c>
      <c r="E45" s="228">
        <v>360.5</v>
      </c>
      <c r="F45" s="225">
        <v>2</v>
      </c>
      <c r="I45" s="235">
        <v>12</v>
      </c>
      <c r="J45" s="366" t="s">
        <v>320</v>
      </c>
      <c r="K45" s="236">
        <v>323</v>
      </c>
      <c r="L45" s="236">
        <v>271</v>
      </c>
      <c r="M45" s="237">
        <v>347.1</v>
      </c>
      <c r="N45" s="236" t="s">
        <v>261</v>
      </c>
      <c r="O45" s="238">
        <v>5</v>
      </c>
    </row>
    <row r="46" spans="1:15" ht="13.5">
      <c r="A46" s="224">
        <v>11</v>
      </c>
      <c r="B46" s="220" t="s">
        <v>27</v>
      </c>
      <c r="C46" s="208">
        <v>334</v>
      </c>
      <c r="D46" s="208">
        <v>283</v>
      </c>
      <c r="E46" s="228">
        <v>318.2</v>
      </c>
      <c r="F46" s="225">
        <v>2</v>
      </c>
      <c r="I46" s="235">
        <v>13</v>
      </c>
      <c r="J46" s="366" t="s">
        <v>320</v>
      </c>
      <c r="K46" s="236">
        <v>326</v>
      </c>
      <c r="L46" s="236">
        <v>274</v>
      </c>
      <c r="M46" s="237">
        <v>347.5</v>
      </c>
      <c r="N46" s="236" t="s">
        <v>261</v>
      </c>
      <c r="O46" s="238">
        <v>4</v>
      </c>
    </row>
    <row r="47" spans="1:15" ht="13.5">
      <c r="A47" s="224">
        <v>12</v>
      </c>
      <c r="B47" s="220" t="s">
        <v>27</v>
      </c>
      <c r="C47" s="208">
        <v>333</v>
      </c>
      <c r="D47" s="208">
        <v>282</v>
      </c>
      <c r="E47" s="228">
        <v>370.2</v>
      </c>
      <c r="F47" s="225">
        <v>2</v>
      </c>
      <c r="I47" s="235">
        <v>14</v>
      </c>
      <c r="J47" s="366" t="s">
        <v>320</v>
      </c>
      <c r="K47" s="236">
        <v>320</v>
      </c>
      <c r="L47" s="236">
        <v>267</v>
      </c>
      <c r="M47" s="237">
        <v>329.1</v>
      </c>
      <c r="N47" s="236" t="s">
        <v>261</v>
      </c>
      <c r="O47" s="238">
        <v>5</v>
      </c>
    </row>
    <row r="48" spans="1:15" ht="13.5">
      <c r="A48" s="224">
        <v>13</v>
      </c>
      <c r="B48" s="220" t="s">
        <v>27</v>
      </c>
      <c r="C48" s="208">
        <v>327</v>
      </c>
      <c r="D48" s="208">
        <v>278</v>
      </c>
      <c r="E48" s="228">
        <v>357.5</v>
      </c>
      <c r="F48" s="225">
        <v>2</v>
      </c>
      <c r="I48" s="235">
        <v>15</v>
      </c>
      <c r="J48" s="366" t="s">
        <v>320</v>
      </c>
      <c r="K48" s="236">
        <v>331</v>
      </c>
      <c r="L48" s="236">
        <v>285</v>
      </c>
      <c r="M48" s="237">
        <v>352.1</v>
      </c>
      <c r="N48" s="236" t="s">
        <v>261</v>
      </c>
      <c r="O48" s="238">
        <v>5</v>
      </c>
    </row>
    <row r="49" spans="1:15" ht="13.5">
      <c r="A49" s="224">
        <v>14</v>
      </c>
      <c r="B49" s="220" t="s">
        <v>27</v>
      </c>
      <c r="C49" s="208">
        <v>325</v>
      </c>
      <c r="D49" s="208">
        <v>273</v>
      </c>
      <c r="E49" s="228">
        <v>346.2</v>
      </c>
      <c r="F49" s="225">
        <v>2</v>
      </c>
      <c r="I49" s="235">
        <v>16</v>
      </c>
      <c r="J49" s="366" t="s">
        <v>320</v>
      </c>
      <c r="K49" s="236">
        <v>310</v>
      </c>
      <c r="L49" s="236">
        <v>271</v>
      </c>
      <c r="M49" s="237">
        <v>359</v>
      </c>
      <c r="N49" s="236" t="s">
        <v>261</v>
      </c>
      <c r="O49" s="238">
        <v>4</v>
      </c>
    </row>
    <row r="50" spans="1:15" ht="13.5">
      <c r="A50" s="224">
        <v>15</v>
      </c>
      <c r="B50" s="220" t="s">
        <v>27</v>
      </c>
      <c r="C50" s="208">
        <v>316</v>
      </c>
      <c r="D50" s="208">
        <v>263</v>
      </c>
      <c r="E50" s="228">
        <v>329.7</v>
      </c>
      <c r="F50" s="225">
        <v>2</v>
      </c>
      <c r="I50" s="235">
        <v>17</v>
      </c>
      <c r="J50" s="366" t="s">
        <v>320</v>
      </c>
      <c r="K50" s="236">
        <v>324</v>
      </c>
      <c r="L50" s="236">
        <v>276</v>
      </c>
      <c r="M50" s="237">
        <v>328</v>
      </c>
      <c r="N50" s="236" t="s">
        <v>261</v>
      </c>
      <c r="O50" s="238">
        <v>4</v>
      </c>
    </row>
    <row r="51" spans="1:15" ht="13.5">
      <c r="A51" s="214">
        <v>16</v>
      </c>
      <c r="B51" s="216" t="s">
        <v>27</v>
      </c>
      <c r="C51" s="218">
        <v>324</v>
      </c>
      <c r="D51" s="218">
        <v>273</v>
      </c>
      <c r="E51" s="227">
        <v>342.8</v>
      </c>
      <c r="F51" s="226">
        <v>2</v>
      </c>
      <c r="I51" s="239">
        <v>18</v>
      </c>
      <c r="J51" s="367" t="s">
        <v>320</v>
      </c>
      <c r="K51" s="240">
        <v>335</v>
      </c>
      <c r="L51" s="240">
        <v>284</v>
      </c>
      <c r="M51" s="243">
        <v>377.9</v>
      </c>
      <c r="N51" s="240" t="s">
        <v>261</v>
      </c>
      <c r="O51" s="242">
        <v>5</v>
      </c>
    </row>
    <row r="53" spans="1:15" ht="13.5">
      <c r="A53" s="211"/>
      <c r="B53" s="265" t="s">
        <v>233</v>
      </c>
      <c r="C53" s="212" t="s">
        <v>234</v>
      </c>
      <c r="D53" s="212" t="s">
        <v>235</v>
      </c>
      <c r="E53" s="213" t="s">
        <v>236</v>
      </c>
      <c r="F53" s="212" t="s">
        <v>237</v>
      </c>
      <c r="I53" s="244" t="s">
        <v>254</v>
      </c>
      <c r="J53" s="245" t="s">
        <v>233</v>
      </c>
      <c r="K53" s="245" t="s">
        <v>249</v>
      </c>
      <c r="L53" s="245" t="s">
        <v>250</v>
      </c>
      <c r="M53" s="245" t="s">
        <v>251</v>
      </c>
      <c r="N53" s="245" t="s">
        <v>252</v>
      </c>
      <c r="O53" s="246" t="s">
        <v>253</v>
      </c>
    </row>
    <row r="54" spans="1:15" ht="13.5">
      <c r="A54" s="214" t="s">
        <v>238</v>
      </c>
      <c r="B54" s="266"/>
      <c r="C54" s="215" t="s">
        <v>239</v>
      </c>
      <c r="D54" s="215" t="s">
        <v>239</v>
      </c>
      <c r="E54" s="216" t="s">
        <v>240</v>
      </c>
      <c r="F54" s="217" t="s">
        <v>241</v>
      </c>
      <c r="I54" s="235">
        <v>1</v>
      </c>
      <c r="J54" s="370" t="s">
        <v>322</v>
      </c>
      <c r="K54" s="236">
        <v>425</v>
      </c>
      <c r="L54" s="236">
        <v>362</v>
      </c>
      <c r="M54" s="236">
        <v>654.6</v>
      </c>
      <c r="N54" s="236" t="s">
        <v>258</v>
      </c>
      <c r="O54" s="238">
        <v>5</v>
      </c>
    </row>
    <row r="55" spans="1:15" ht="13.5">
      <c r="A55" s="224">
        <v>1</v>
      </c>
      <c r="B55" s="220" t="s">
        <v>194</v>
      </c>
      <c r="C55" s="208">
        <v>305</v>
      </c>
      <c r="D55" s="208">
        <v>258</v>
      </c>
      <c r="E55" s="208">
        <v>315</v>
      </c>
      <c r="F55" s="225">
        <v>2</v>
      </c>
      <c r="I55" s="235">
        <v>2</v>
      </c>
      <c r="J55" s="366" t="s">
        <v>322</v>
      </c>
      <c r="K55" s="236">
        <v>435</v>
      </c>
      <c r="L55" s="236">
        <v>368</v>
      </c>
      <c r="M55" s="236">
        <v>648.3</v>
      </c>
      <c r="N55" s="236" t="s">
        <v>258</v>
      </c>
      <c r="O55" s="238">
        <v>7</v>
      </c>
    </row>
    <row r="56" spans="1:15" ht="13.5">
      <c r="A56" s="224">
        <v>2</v>
      </c>
      <c r="B56" s="220" t="s">
        <v>194</v>
      </c>
      <c r="C56" s="208">
        <v>326</v>
      </c>
      <c r="D56" s="208">
        <v>277</v>
      </c>
      <c r="E56" s="208">
        <v>361.5</v>
      </c>
      <c r="F56" s="225">
        <v>2</v>
      </c>
      <c r="I56" s="235">
        <v>3</v>
      </c>
      <c r="J56" s="366" t="s">
        <v>322</v>
      </c>
      <c r="K56" s="236">
        <v>415</v>
      </c>
      <c r="L56" s="236">
        <v>357</v>
      </c>
      <c r="M56" s="236">
        <v>630.6</v>
      </c>
      <c r="N56" s="236" t="s">
        <v>258</v>
      </c>
      <c r="O56" s="238">
        <v>7</v>
      </c>
    </row>
    <row r="57" spans="1:15" ht="13.5">
      <c r="A57" s="224">
        <v>3</v>
      </c>
      <c r="B57" s="220" t="s">
        <v>194</v>
      </c>
      <c r="C57" s="208">
        <v>307</v>
      </c>
      <c r="D57" s="208">
        <v>257</v>
      </c>
      <c r="E57" s="208">
        <v>270.5</v>
      </c>
      <c r="F57" s="225">
        <v>2</v>
      </c>
      <c r="I57" s="235">
        <v>4</v>
      </c>
      <c r="J57" s="366" t="s">
        <v>322</v>
      </c>
      <c r="K57" s="236">
        <v>391</v>
      </c>
      <c r="L57" s="236">
        <v>328</v>
      </c>
      <c r="M57" s="236">
        <v>512.9</v>
      </c>
      <c r="N57" s="236" t="s">
        <v>258</v>
      </c>
      <c r="O57" s="238">
        <v>7</v>
      </c>
    </row>
    <row r="58" spans="1:15" ht="13.5">
      <c r="A58" s="224">
        <v>4</v>
      </c>
      <c r="B58" s="220" t="s">
        <v>194</v>
      </c>
      <c r="C58" s="208">
        <v>320</v>
      </c>
      <c r="D58" s="208">
        <v>268</v>
      </c>
      <c r="E58" s="208">
        <v>301.3</v>
      </c>
      <c r="F58" s="225">
        <v>2</v>
      </c>
      <c r="I58" s="235">
        <v>5</v>
      </c>
      <c r="J58" s="366" t="s">
        <v>322</v>
      </c>
      <c r="K58" s="236">
        <v>430</v>
      </c>
      <c r="L58" s="236">
        <v>364</v>
      </c>
      <c r="M58" s="236">
        <v>733.4</v>
      </c>
      <c r="N58" s="236" t="s">
        <v>258</v>
      </c>
      <c r="O58" s="238">
        <v>6</v>
      </c>
    </row>
    <row r="59" spans="1:15" ht="13.5">
      <c r="A59" s="224">
        <v>5</v>
      </c>
      <c r="B59" s="220" t="s">
        <v>194</v>
      </c>
      <c r="C59" s="208">
        <v>308</v>
      </c>
      <c r="D59" s="208">
        <v>263</v>
      </c>
      <c r="E59" s="208">
        <v>278.7</v>
      </c>
      <c r="F59" s="225">
        <v>2</v>
      </c>
      <c r="I59" s="235">
        <v>6</v>
      </c>
      <c r="J59" s="366" t="s">
        <v>322</v>
      </c>
      <c r="K59" s="236">
        <v>420</v>
      </c>
      <c r="L59" s="236">
        <v>362</v>
      </c>
      <c r="M59" s="236">
        <v>770.5</v>
      </c>
      <c r="N59" s="236" t="s">
        <v>258</v>
      </c>
      <c r="O59" s="238">
        <v>6</v>
      </c>
    </row>
    <row r="60" spans="1:15" ht="13.5">
      <c r="A60" s="224">
        <v>6</v>
      </c>
      <c r="B60" s="220" t="s">
        <v>194</v>
      </c>
      <c r="C60" s="208">
        <v>314</v>
      </c>
      <c r="D60" s="208">
        <v>264</v>
      </c>
      <c r="E60" s="208">
        <v>312.2</v>
      </c>
      <c r="F60" s="225">
        <v>2</v>
      </c>
      <c r="I60" s="235">
        <v>7</v>
      </c>
      <c r="J60" s="366" t="s">
        <v>322</v>
      </c>
      <c r="K60" s="236">
        <v>395</v>
      </c>
      <c r="L60" s="236">
        <v>338</v>
      </c>
      <c r="M60" s="236">
        <v>535.9</v>
      </c>
      <c r="N60" s="236" t="s">
        <v>258</v>
      </c>
      <c r="O60" s="238">
        <v>7</v>
      </c>
    </row>
    <row r="61" spans="1:15" ht="13.5">
      <c r="A61" s="224">
        <v>7</v>
      </c>
      <c r="B61" s="220" t="s">
        <v>194</v>
      </c>
      <c r="C61" s="208">
        <v>307</v>
      </c>
      <c r="D61" s="208">
        <v>258</v>
      </c>
      <c r="E61" s="208">
        <v>314.8</v>
      </c>
      <c r="F61" s="225">
        <v>2</v>
      </c>
      <c r="I61" s="235">
        <v>8</v>
      </c>
      <c r="J61" s="366" t="s">
        <v>322</v>
      </c>
      <c r="K61" s="236">
        <v>412</v>
      </c>
      <c r="L61" s="236">
        <v>348</v>
      </c>
      <c r="M61" s="236">
        <v>601.7</v>
      </c>
      <c r="N61" s="236" t="s">
        <v>261</v>
      </c>
      <c r="O61" s="238">
        <v>7</v>
      </c>
    </row>
    <row r="62" spans="1:15" ht="13.5">
      <c r="A62" s="224">
        <v>8</v>
      </c>
      <c r="B62" s="220" t="s">
        <v>194</v>
      </c>
      <c r="C62" s="208">
        <v>323</v>
      </c>
      <c r="D62" s="208">
        <v>273</v>
      </c>
      <c r="E62" s="208">
        <v>347.1</v>
      </c>
      <c r="F62" s="225">
        <v>2</v>
      </c>
      <c r="I62" s="239">
        <v>9</v>
      </c>
      <c r="J62" s="367" t="s">
        <v>322</v>
      </c>
      <c r="K62" s="240">
        <v>420</v>
      </c>
      <c r="L62" s="240">
        <v>357</v>
      </c>
      <c r="M62" s="240">
        <v>663.3</v>
      </c>
      <c r="N62" s="240" t="s">
        <v>261</v>
      </c>
      <c r="O62" s="242">
        <v>7</v>
      </c>
    </row>
    <row r="63" spans="1:6" ht="13.5">
      <c r="A63" s="224">
        <v>9</v>
      </c>
      <c r="B63" s="220" t="s">
        <v>194</v>
      </c>
      <c r="C63" s="208">
        <v>321</v>
      </c>
      <c r="D63" s="208">
        <v>266</v>
      </c>
      <c r="E63" s="208">
        <v>317.2</v>
      </c>
      <c r="F63" s="225">
        <v>2</v>
      </c>
    </row>
    <row r="64" spans="1:15" ht="13.5">
      <c r="A64" s="224">
        <v>10</v>
      </c>
      <c r="B64" s="220" t="s">
        <v>194</v>
      </c>
      <c r="C64" s="208">
        <v>304</v>
      </c>
      <c r="D64" s="208">
        <v>253</v>
      </c>
      <c r="E64" s="208">
        <v>261.5</v>
      </c>
      <c r="F64" s="225">
        <v>2</v>
      </c>
      <c r="I64" s="244" t="s">
        <v>254</v>
      </c>
      <c r="J64" s="245" t="s">
        <v>233</v>
      </c>
      <c r="K64" s="245" t="s">
        <v>249</v>
      </c>
      <c r="L64" s="245" t="s">
        <v>250</v>
      </c>
      <c r="M64" s="245" t="s">
        <v>251</v>
      </c>
      <c r="N64" s="245" t="s">
        <v>252</v>
      </c>
      <c r="O64" s="246" t="s">
        <v>253</v>
      </c>
    </row>
    <row r="65" spans="1:15" ht="13.5">
      <c r="A65" s="224">
        <v>11</v>
      </c>
      <c r="B65" s="220" t="s">
        <v>194</v>
      </c>
      <c r="C65" s="208">
        <v>321</v>
      </c>
      <c r="D65" s="208">
        <v>269</v>
      </c>
      <c r="E65" s="208">
        <v>290.2</v>
      </c>
      <c r="F65" s="225">
        <v>2</v>
      </c>
      <c r="I65" s="235">
        <v>1</v>
      </c>
      <c r="J65" s="366" t="s">
        <v>321</v>
      </c>
      <c r="K65" s="236">
        <v>290</v>
      </c>
      <c r="L65" s="236">
        <v>245</v>
      </c>
      <c r="M65" s="237">
        <v>225.2</v>
      </c>
      <c r="N65" s="236" t="s">
        <v>258</v>
      </c>
      <c r="O65" s="238">
        <v>5</v>
      </c>
    </row>
    <row r="66" spans="1:15" ht="13.5">
      <c r="A66" s="224">
        <v>12</v>
      </c>
      <c r="B66" s="220" t="s">
        <v>194</v>
      </c>
      <c r="C66" s="208">
        <v>325</v>
      </c>
      <c r="D66" s="208">
        <v>273</v>
      </c>
      <c r="E66" s="208">
        <v>338.1</v>
      </c>
      <c r="F66" s="225">
        <v>2</v>
      </c>
      <c r="I66" s="235">
        <v>2</v>
      </c>
      <c r="J66" s="366" t="s">
        <v>321</v>
      </c>
      <c r="K66" s="236">
        <v>291</v>
      </c>
      <c r="L66" s="236">
        <v>245</v>
      </c>
      <c r="M66" s="237">
        <v>258.2</v>
      </c>
      <c r="N66" s="236" t="s">
        <v>258</v>
      </c>
      <c r="O66" s="238">
        <v>5</v>
      </c>
    </row>
    <row r="67" spans="1:15" ht="13.5">
      <c r="A67" s="224">
        <v>13</v>
      </c>
      <c r="B67" s="220" t="s">
        <v>194</v>
      </c>
      <c r="C67" s="208">
        <v>318</v>
      </c>
      <c r="D67" s="208">
        <v>272</v>
      </c>
      <c r="E67" s="208">
        <v>263.9</v>
      </c>
      <c r="F67" s="225">
        <v>2</v>
      </c>
      <c r="I67" s="235">
        <v>3</v>
      </c>
      <c r="J67" s="366" t="s">
        <v>321</v>
      </c>
      <c r="K67" s="236">
        <v>302</v>
      </c>
      <c r="L67" s="236">
        <v>255</v>
      </c>
      <c r="M67" s="237">
        <v>259.9</v>
      </c>
      <c r="N67" s="236" t="s">
        <v>258</v>
      </c>
      <c r="O67" s="238">
        <v>5</v>
      </c>
    </row>
    <row r="68" spans="1:15" ht="13.5">
      <c r="A68" s="224">
        <v>14</v>
      </c>
      <c r="B68" s="220" t="s">
        <v>194</v>
      </c>
      <c r="C68" s="208">
        <v>336</v>
      </c>
      <c r="D68" s="208">
        <v>283</v>
      </c>
      <c r="E68" s="229">
        <v>335.2</v>
      </c>
      <c r="F68" s="225">
        <v>2</v>
      </c>
      <c r="I68" s="235">
        <v>4</v>
      </c>
      <c r="J68" s="366" t="s">
        <v>321</v>
      </c>
      <c r="K68" s="236">
        <v>323</v>
      </c>
      <c r="L68" s="236">
        <v>276</v>
      </c>
      <c r="M68" s="237">
        <v>318.7</v>
      </c>
      <c r="N68" s="236" t="s">
        <v>258</v>
      </c>
      <c r="O68" s="238">
        <v>5</v>
      </c>
    </row>
    <row r="69" spans="1:15" ht="13.5">
      <c r="A69" s="224">
        <v>15</v>
      </c>
      <c r="B69" s="220" t="s">
        <v>194</v>
      </c>
      <c r="C69" s="208">
        <v>300</v>
      </c>
      <c r="D69" s="208">
        <v>248</v>
      </c>
      <c r="E69" s="208">
        <v>246</v>
      </c>
      <c r="F69" s="225">
        <v>2</v>
      </c>
      <c r="I69" s="235">
        <v>5</v>
      </c>
      <c r="J69" s="366" t="s">
        <v>321</v>
      </c>
      <c r="K69" s="236">
        <v>325</v>
      </c>
      <c r="L69" s="236">
        <v>274</v>
      </c>
      <c r="M69" s="237">
        <v>333.7</v>
      </c>
      <c r="N69" s="236" t="s">
        <v>258</v>
      </c>
      <c r="O69" s="238">
        <v>4</v>
      </c>
    </row>
    <row r="70" spans="1:15" ht="13.5">
      <c r="A70" s="224">
        <v>16</v>
      </c>
      <c r="B70" s="220" t="s">
        <v>194</v>
      </c>
      <c r="C70" s="208">
        <v>322</v>
      </c>
      <c r="D70" s="208">
        <v>273</v>
      </c>
      <c r="E70" s="208">
        <v>335.5</v>
      </c>
      <c r="F70" s="225">
        <v>2</v>
      </c>
      <c r="I70" s="235">
        <v>6</v>
      </c>
      <c r="J70" s="366" t="s">
        <v>321</v>
      </c>
      <c r="K70" s="236">
        <v>324</v>
      </c>
      <c r="L70" s="236">
        <v>272</v>
      </c>
      <c r="M70" s="237">
        <v>302.9</v>
      </c>
      <c r="N70" s="236" t="s">
        <v>258</v>
      </c>
      <c r="O70" s="238">
        <v>5</v>
      </c>
    </row>
    <row r="71" spans="1:15" ht="13.5">
      <c r="A71" s="224">
        <v>17</v>
      </c>
      <c r="B71" s="220" t="s">
        <v>194</v>
      </c>
      <c r="C71" s="208">
        <v>340</v>
      </c>
      <c r="D71" s="208">
        <v>292</v>
      </c>
      <c r="E71" s="208">
        <v>377.9</v>
      </c>
      <c r="F71" s="225">
        <v>2</v>
      </c>
      <c r="I71" s="235">
        <v>7</v>
      </c>
      <c r="J71" s="366" t="s">
        <v>321</v>
      </c>
      <c r="K71" s="236">
        <v>288</v>
      </c>
      <c r="L71" s="236">
        <v>243</v>
      </c>
      <c r="M71" s="237">
        <v>262.5</v>
      </c>
      <c r="N71" s="236" t="s">
        <v>258</v>
      </c>
      <c r="O71" s="238">
        <v>5</v>
      </c>
    </row>
    <row r="72" spans="1:15" ht="13.5">
      <c r="A72" s="224">
        <v>18</v>
      </c>
      <c r="B72" s="220" t="s">
        <v>194</v>
      </c>
      <c r="C72" s="208">
        <v>315</v>
      </c>
      <c r="D72" s="208">
        <v>263</v>
      </c>
      <c r="E72" s="208">
        <v>276.9</v>
      </c>
      <c r="F72" s="225">
        <v>2</v>
      </c>
      <c r="I72" s="235">
        <v>8</v>
      </c>
      <c r="J72" s="366" t="s">
        <v>321</v>
      </c>
      <c r="K72" s="236">
        <v>296</v>
      </c>
      <c r="L72" s="236">
        <v>251</v>
      </c>
      <c r="M72" s="237">
        <v>234.3</v>
      </c>
      <c r="N72" s="236" t="s">
        <v>261</v>
      </c>
      <c r="O72" s="238">
        <v>5</v>
      </c>
    </row>
    <row r="73" spans="1:15" ht="13.5">
      <c r="A73" s="214">
        <v>19</v>
      </c>
      <c r="B73" s="216" t="s">
        <v>194</v>
      </c>
      <c r="C73" s="218">
        <v>306</v>
      </c>
      <c r="D73" s="218">
        <v>256</v>
      </c>
      <c r="E73" s="218">
        <v>314.7</v>
      </c>
      <c r="F73" s="226">
        <v>2</v>
      </c>
      <c r="I73" s="235">
        <v>9</v>
      </c>
      <c r="J73" s="366" t="s">
        <v>321</v>
      </c>
      <c r="K73" s="236">
        <v>319</v>
      </c>
      <c r="L73" s="236">
        <v>270</v>
      </c>
      <c r="M73" s="237">
        <v>304.6</v>
      </c>
      <c r="N73" s="236" t="s">
        <v>261</v>
      </c>
      <c r="O73" s="238">
        <v>5</v>
      </c>
    </row>
    <row r="74" spans="9:15" ht="13.5">
      <c r="I74" s="235">
        <v>10</v>
      </c>
      <c r="J74" s="366" t="s">
        <v>321</v>
      </c>
      <c r="K74" s="236">
        <v>301</v>
      </c>
      <c r="L74" s="236">
        <v>252</v>
      </c>
      <c r="M74" s="237">
        <v>250.1</v>
      </c>
      <c r="N74" s="236" t="s">
        <v>261</v>
      </c>
      <c r="O74" s="238">
        <v>4</v>
      </c>
    </row>
    <row r="75" spans="1:15" ht="13.5">
      <c r="A75" s="211"/>
      <c r="B75" s="265" t="s">
        <v>233</v>
      </c>
      <c r="C75" s="212" t="s">
        <v>234</v>
      </c>
      <c r="D75" s="212" t="s">
        <v>235</v>
      </c>
      <c r="E75" s="213" t="s">
        <v>236</v>
      </c>
      <c r="F75" s="212" t="s">
        <v>237</v>
      </c>
      <c r="G75" s="220"/>
      <c r="I75" s="235">
        <v>11</v>
      </c>
      <c r="J75" s="366" t="s">
        <v>321</v>
      </c>
      <c r="K75" s="236">
        <v>301</v>
      </c>
      <c r="L75" s="236">
        <v>250</v>
      </c>
      <c r="M75" s="237">
        <v>248</v>
      </c>
      <c r="N75" s="236" t="s">
        <v>261</v>
      </c>
      <c r="O75" s="238">
        <v>5</v>
      </c>
    </row>
    <row r="76" spans="1:15" ht="13.5">
      <c r="A76" s="214" t="s">
        <v>238</v>
      </c>
      <c r="B76" s="266"/>
      <c r="C76" s="215" t="s">
        <v>239</v>
      </c>
      <c r="D76" s="215" t="s">
        <v>239</v>
      </c>
      <c r="E76" s="216" t="s">
        <v>240</v>
      </c>
      <c r="F76" s="217" t="s">
        <v>241</v>
      </c>
      <c r="I76" s="235">
        <v>12</v>
      </c>
      <c r="J76" s="366" t="s">
        <v>321</v>
      </c>
      <c r="K76" s="236">
        <v>284</v>
      </c>
      <c r="L76" s="236">
        <v>239</v>
      </c>
      <c r="M76" s="237">
        <v>239</v>
      </c>
      <c r="N76" s="236" t="s">
        <v>261</v>
      </c>
      <c r="O76" s="238">
        <v>5</v>
      </c>
    </row>
    <row r="77" spans="1:15" ht="13.5">
      <c r="A77" s="224">
        <v>1</v>
      </c>
      <c r="B77" s="220" t="s">
        <v>28</v>
      </c>
      <c r="C77" s="208">
        <v>310</v>
      </c>
      <c r="D77" s="208">
        <v>261</v>
      </c>
      <c r="E77" s="230">
        <v>300.2</v>
      </c>
      <c r="F77" s="225">
        <v>2</v>
      </c>
      <c r="I77" s="235">
        <v>13</v>
      </c>
      <c r="J77" s="366" t="s">
        <v>321</v>
      </c>
      <c r="K77" s="236">
        <v>337</v>
      </c>
      <c r="L77" s="236">
        <v>287</v>
      </c>
      <c r="M77" s="237">
        <v>376.4</v>
      </c>
      <c r="N77" s="236" t="s">
        <v>261</v>
      </c>
      <c r="O77" s="238">
        <v>4</v>
      </c>
    </row>
    <row r="78" spans="1:15" ht="13.5">
      <c r="A78" s="224">
        <v>2</v>
      </c>
      <c r="B78" s="220" t="s">
        <v>28</v>
      </c>
      <c r="C78" s="208">
        <v>308</v>
      </c>
      <c r="D78" s="208">
        <v>261</v>
      </c>
      <c r="E78" s="230">
        <v>262.2</v>
      </c>
      <c r="F78" s="225">
        <v>2</v>
      </c>
      <c r="I78" s="235">
        <v>14</v>
      </c>
      <c r="J78" s="366" t="s">
        <v>321</v>
      </c>
      <c r="K78" s="236">
        <v>330</v>
      </c>
      <c r="L78" s="236">
        <v>277</v>
      </c>
      <c r="M78" s="237">
        <v>310.6</v>
      </c>
      <c r="N78" s="236" t="s">
        <v>261</v>
      </c>
      <c r="O78" s="238">
        <v>5</v>
      </c>
    </row>
    <row r="79" spans="1:15" ht="13.5">
      <c r="A79" s="224">
        <v>3</v>
      </c>
      <c r="B79" s="220" t="s">
        <v>28</v>
      </c>
      <c r="C79" s="208">
        <v>296</v>
      </c>
      <c r="D79" s="208">
        <v>247</v>
      </c>
      <c r="E79" s="230">
        <v>236.8</v>
      </c>
      <c r="F79" s="225">
        <v>2</v>
      </c>
      <c r="I79" s="235">
        <v>15</v>
      </c>
      <c r="J79" s="366" t="s">
        <v>321</v>
      </c>
      <c r="K79" s="236">
        <v>310</v>
      </c>
      <c r="L79" s="236">
        <v>262</v>
      </c>
      <c r="M79" s="237">
        <v>275</v>
      </c>
      <c r="N79" s="236" t="s">
        <v>261</v>
      </c>
      <c r="O79" s="238">
        <v>5</v>
      </c>
    </row>
    <row r="80" spans="1:15" ht="13.5">
      <c r="A80" s="224">
        <v>4</v>
      </c>
      <c r="B80" s="220" t="s">
        <v>28</v>
      </c>
      <c r="C80" s="208">
        <v>310</v>
      </c>
      <c r="D80" s="208">
        <v>262</v>
      </c>
      <c r="E80" s="230">
        <v>272.5</v>
      </c>
      <c r="F80" s="225">
        <v>2</v>
      </c>
      <c r="I80" s="235">
        <v>16</v>
      </c>
      <c r="J80" s="366" t="s">
        <v>321</v>
      </c>
      <c r="K80" s="236">
        <v>299</v>
      </c>
      <c r="L80" s="236">
        <v>252</v>
      </c>
      <c r="M80" s="237">
        <v>262.8</v>
      </c>
      <c r="N80" s="236" t="s">
        <v>261</v>
      </c>
      <c r="O80" s="238">
        <v>5</v>
      </c>
    </row>
    <row r="81" spans="1:15" ht="13.5">
      <c r="A81" s="224">
        <v>5</v>
      </c>
      <c r="B81" s="220" t="s">
        <v>28</v>
      </c>
      <c r="C81" s="208">
        <v>292</v>
      </c>
      <c r="D81" s="208">
        <v>243</v>
      </c>
      <c r="E81" s="230">
        <v>271.4</v>
      </c>
      <c r="F81" s="225">
        <v>2</v>
      </c>
      <c r="I81" s="235">
        <v>17</v>
      </c>
      <c r="J81" s="366" t="s">
        <v>321</v>
      </c>
      <c r="K81" s="236">
        <v>305</v>
      </c>
      <c r="L81" s="236">
        <v>258</v>
      </c>
      <c r="M81" s="237">
        <v>260.3</v>
      </c>
      <c r="N81" s="236" t="s">
        <v>261</v>
      </c>
      <c r="O81" s="238">
        <v>4</v>
      </c>
    </row>
    <row r="82" spans="1:15" ht="13.5">
      <c r="A82" s="224">
        <v>6</v>
      </c>
      <c r="B82" s="220" t="s">
        <v>28</v>
      </c>
      <c r="C82" s="208">
        <v>308</v>
      </c>
      <c r="D82" s="208">
        <v>263</v>
      </c>
      <c r="E82" s="230">
        <v>329.1</v>
      </c>
      <c r="F82" s="225">
        <v>2</v>
      </c>
      <c r="I82" s="235">
        <v>18</v>
      </c>
      <c r="J82" s="366" t="s">
        <v>321</v>
      </c>
      <c r="K82" s="236">
        <v>304</v>
      </c>
      <c r="L82" s="236">
        <v>257</v>
      </c>
      <c r="M82" s="247">
        <v>261</v>
      </c>
      <c r="N82" s="236" t="s">
        <v>261</v>
      </c>
      <c r="O82" s="238">
        <v>5</v>
      </c>
    </row>
    <row r="83" spans="1:15" ht="13.5">
      <c r="A83" s="224">
        <v>7</v>
      </c>
      <c r="B83" s="220" t="s">
        <v>28</v>
      </c>
      <c r="C83" s="208">
        <v>297</v>
      </c>
      <c r="D83" s="208">
        <v>245</v>
      </c>
      <c r="E83" s="230">
        <v>249.8</v>
      </c>
      <c r="F83" s="225">
        <v>2</v>
      </c>
      <c r="I83" s="235">
        <v>19</v>
      </c>
      <c r="J83" s="366" t="s">
        <v>321</v>
      </c>
      <c r="K83" s="236">
        <v>301</v>
      </c>
      <c r="L83" s="236">
        <v>256</v>
      </c>
      <c r="M83" s="247">
        <v>257</v>
      </c>
      <c r="N83" s="236" t="s">
        <v>261</v>
      </c>
      <c r="O83" s="238">
        <v>5</v>
      </c>
    </row>
    <row r="84" spans="1:15" ht="13.5">
      <c r="A84" s="224">
        <v>8</v>
      </c>
      <c r="B84" s="220" t="s">
        <v>28</v>
      </c>
      <c r="C84" s="208">
        <v>313</v>
      </c>
      <c r="D84" s="208">
        <v>265</v>
      </c>
      <c r="E84" s="230">
        <v>354.7</v>
      </c>
      <c r="F84" s="225">
        <v>2</v>
      </c>
      <c r="I84" s="235">
        <v>20</v>
      </c>
      <c r="J84" s="366" t="s">
        <v>321</v>
      </c>
      <c r="K84" s="236">
        <v>287</v>
      </c>
      <c r="L84" s="236">
        <v>243</v>
      </c>
      <c r="M84" s="247">
        <v>216</v>
      </c>
      <c r="N84" s="236" t="s">
        <v>261</v>
      </c>
      <c r="O84" s="238">
        <v>5</v>
      </c>
    </row>
    <row r="85" spans="1:15" ht="13.5">
      <c r="A85" s="224">
        <v>9</v>
      </c>
      <c r="B85" s="220" t="s">
        <v>28</v>
      </c>
      <c r="C85" s="208">
        <v>306</v>
      </c>
      <c r="D85" s="208">
        <v>258</v>
      </c>
      <c r="E85" s="230">
        <v>309.1</v>
      </c>
      <c r="F85" s="225">
        <v>2</v>
      </c>
      <c r="I85" s="235">
        <v>21</v>
      </c>
      <c r="J85" s="366" t="s">
        <v>321</v>
      </c>
      <c r="K85" s="236">
        <v>310</v>
      </c>
      <c r="L85" s="236">
        <v>263</v>
      </c>
      <c r="M85" s="247">
        <v>304</v>
      </c>
      <c r="N85" s="236" t="s">
        <v>261</v>
      </c>
      <c r="O85" s="238">
        <v>4</v>
      </c>
    </row>
    <row r="86" spans="1:15" ht="13.5">
      <c r="A86" s="224">
        <v>10</v>
      </c>
      <c r="B86" s="220" t="s">
        <v>28</v>
      </c>
      <c r="C86" s="208">
        <v>328</v>
      </c>
      <c r="D86" s="208">
        <v>277</v>
      </c>
      <c r="E86" s="230">
        <v>380.8</v>
      </c>
      <c r="F86" s="225">
        <v>2</v>
      </c>
      <c r="I86" s="235">
        <v>22</v>
      </c>
      <c r="J86" s="366" t="s">
        <v>321</v>
      </c>
      <c r="K86" s="236">
        <v>292</v>
      </c>
      <c r="L86" s="236">
        <v>248</v>
      </c>
      <c r="M86" s="247">
        <v>297.4</v>
      </c>
      <c r="N86" s="236" t="s">
        <v>261</v>
      </c>
      <c r="O86" s="238">
        <v>5</v>
      </c>
    </row>
    <row r="87" spans="1:15" ht="13.5">
      <c r="A87" s="224">
        <v>11</v>
      </c>
      <c r="B87" s="220" t="s">
        <v>28</v>
      </c>
      <c r="C87" s="208">
        <v>327</v>
      </c>
      <c r="D87" s="208">
        <v>274</v>
      </c>
      <c r="E87" s="230">
        <v>336.6</v>
      </c>
      <c r="F87" s="225">
        <v>2</v>
      </c>
      <c r="I87" s="239">
        <v>23</v>
      </c>
      <c r="J87" s="367" t="s">
        <v>321</v>
      </c>
      <c r="K87" s="240">
        <v>336</v>
      </c>
      <c r="L87" s="240">
        <v>285</v>
      </c>
      <c r="M87" s="243">
        <v>357.5</v>
      </c>
      <c r="N87" s="240" t="s">
        <v>261</v>
      </c>
      <c r="O87" s="242">
        <v>5</v>
      </c>
    </row>
    <row r="88" spans="1:6" ht="13.5">
      <c r="A88" s="224">
        <v>12</v>
      </c>
      <c r="B88" s="220" t="s">
        <v>28</v>
      </c>
      <c r="C88" s="208">
        <v>308</v>
      </c>
      <c r="D88" s="208">
        <v>253</v>
      </c>
      <c r="E88" s="230">
        <v>285</v>
      </c>
      <c r="F88" s="225">
        <v>2</v>
      </c>
    </row>
    <row r="89" spans="1:14" ht="13.5">
      <c r="A89" s="224">
        <v>13</v>
      </c>
      <c r="B89" s="220" t="s">
        <v>28</v>
      </c>
      <c r="C89" s="208">
        <v>313</v>
      </c>
      <c r="D89" s="208">
        <v>264</v>
      </c>
      <c r="E89" s="230">
        <v>296.8</v>
      </c>
      <c r="F89" s="225">
        <v>2</v>
      </c>
      <c r="I89" s="244" t="s">
        <v>254</v>
      </c>
      <c r="J89" s="245" t="s">
        <v>233</v>
      </c>
      <c r="K89" s="245" t="s">
        <v>249</v>
      </c>
      <c r="L89" s="245" t="s">
        <v>250</v>
      </c>
      <c r="M89" s="245" t="s">
        <v>251</v>
      </c>
      <c r="N89" s="246" t="s">
        <v>252</v>
      </c>
    </row>
    <row r="90" spans="1:14" ht="13.5">
      <c r="A90" s="224">
        <v>14</v>
      </c>
      <c r="B90" s="220" t="s">
        <v>28</v>
      </c>
      <c r="C90" s="208">
        <v>304</v>
      </c>
      <c r="D90" s="208">
        <v>258</v>
      </c>
      <c r="E90" s="230">
        <v>248.9</v>
      </c>
      <c r="F90" s="225">
        <v>2</v>
      </c>
      <c r="I90" s="235">
        <v>1</v>
      </c>
      <c r="J90" s="233" t="s">
        <v>323</v>
      </c>
      <c r="K90" s="236">
        <v>254</v>
      </c>
      <c r="L90" s="236">
        <v>214</v>
      </c>
      <c r="M90" s="237">
        <v>144.3</v>
      </c>
      <c r="N90" s="248" t="s">
        <v>259</v>
      </c>
    </row>
    <row r="91" spans="1:14" ht="13.5">
      <c r="A91" s="224">
        <v>15</v>
      </c>
      <c r="B91" s="220" t="s">
        <v>28</v>
      </c>
      <c r="C91" s="208">
        <v>327</v>
      </c>
      <c r="D91" s="208">
        <v>275</v>
      </c>
      <c r="E91" s="230">
        <v>294.8</v>
      </c>
      <c r="F91" s="225">
        <v>2</v>
      </c>
      <c r="I91" s="235">
        <v>2</v>
      </c>
      <c r="J91" s="368" t="s">
        <v>323</v>
      </c>
      <c r="K91" s="236">
        <v>251</v>
      </c>
      <c r="L91" s="236">
        <v>211</v>
      </c>
      <c r="M91" s="237">
        <v>142.1</v>
      </c>
      <c r="N91" s="248" t="s">
        <v>259</v>
      </c>
    </row>
    <row r="92" spans="1:14" ht="13.5">
      <c r="A92" s="224">
        <v>16</v>
      </c>
      <c r="B92" s="220" t="s">
        <v>28</v>
      </c>
      <c r="C92" s="208">
        <v>300</v>
      </c>
      <c r="D92" s="208">
        <v>252</v>
      </c>
      <c r="E92" s="230">
        <v>240.9</v>
      </c>
      <c r="F92" s="225">
        <v>2</v>
      </c>
      <c r="I92" s="235">
        <v>3</v>
      </c>
      <c r="J92" s="368" t="s">
        <v>323</v>
      </c>
      <c r="K92" s="236">
        <v>257</v>
      </c>
      <c r="L92" s="236">
        <v>215</v>
      </c>
      <c r="M92" s="237">
        <v>138.6</v>
      </c>
      <c r="N92" s="248" t="s">
        <v>259</v>
      </c>
    </row>
    <row r="93" spans="1:14" ht="13.5">
      <c r="A93" s="224">
        <v>17</v>
      </c>
      <c r="B93" s="220" t="s">
        <v>28</v>
      </c>
      <c r="C93" s="208">
        <v>337</v>
      </c>
      <c r="D93" s="208">
        <v>283</v>
      </c>
      <c r="E93" s="230">
        <v>354.5</v>
      </c>
      <c r="F93" s="225">
        <v>2</v>
      </c>
      <c r="I93" s="235">
        <v>4</v>
      </c>
      <c r="J93" s="368" t="s">
        <v>323</v>
      </c>
      <c r="K93" s="236">
        <v>251</v>
      </c>
      <c r="L93" s="236">
        <v>212</v>
      </c>
      <c r="M93" s="237">
        <v>147.4</v>
      </c>
      <c r="N93" s="248" t="s">
        <v>259</v>
      </c>
    </row>
    <row r="94" spans="1:14" ht="13.5">
      <c r="A94" s="224">
        <v>18</v>
      </c>
      <c r="B94" s="220" t="s">
        <v>28</v>
      </c>
      <c r="C94" s="208">
        <v>312</v>
      </c>
      <c r="D94" s="208">
        <v>264</v>
      </c>
      <c r="E94" s="230">
        <v>304.7</v>
      </c>
      <c r="F94" s="225">
        <v>2</v>
      </c>
      <c r="I94" s="235">
        <v>5</v>
      </c>
      <c r="J94" s="368" t="s">
        <v>323</v>
      </c>
      <c r="K94" s="236">
        <v>251</v>
      </c>
      <c r="L94" s="236">
        <v>208</v>
      </c>
      <c r="M94" s="237">
        <v>152.5</v>
      </c>
      <c r="N94" s="248" t="s">
        <v>259</v>
      </c>
    </row>
    <row r="95" spans="1:14" ht="13.5">
      <c r="A95" s="224">
        <v>19</v>
      </c>
      <c r="B95" s="220" t="s">
        <v>28</v>
      </c>
      <c r="C95" s="208">
        <v>322</v>
      </c>
      <c r="D95" s="208">
        <v>272</v>
      </c>
      <c r="E95" s="230">
        <v>317.3</v>
      </c>
      <c r="F95" s="225">
        <v>2</v>
      </c>
      <c r="I95" s="235">
        <v>6</v>
      </c>
      <c r="J95" s="368" t="s">
        <v>323</v>
      </c>
      <c r="K95" s="236">
        <v>259</v>
      </c>
      <c r="L95" s="236">
        <v>214</v>
      </c>
      <c r="M95" s="237">
        <v>134.2</v>
      </c>
      <c r="N95" s="248" t="s">
        <v>259</v>
      </c>
    </row>
    <row r="96" spans="1:14" ht="13.5">
      <c r="A96" s="214">
        <v>20</v>
      </c>
      <c r="B96" s="216" t="s">
        <v>28</v>
      </c>
      <c r="C96" s="218">
        <v>323</v>
      </c>
      <c r="D96" s="218">
        <v>272</v>
      </c>
      <c r="E96" s="232">
        <v>316.3</v>
      </c>
      <c r="F96" s="226">
        <v>2</v>
      </c>
      <c r="I96" s="235">
        <v>7</v>
      </c>
      <c r="J96" s="368" t="s">
        <v>323</v>
      </c>
      <c r="K96" s="236">
        <v>246</v>
      </c>
      <c r="L96" s="236">
        <v>206</v>
      </c>
      <c r="M96" s="237">
        <v>125.5</v>
      </c>
      <c r="N96" s="248" t="s">
        <v>259</v>
      </c>
    </row>
    <row r="97" spans="5:14" ht="13.5">
      <c r="E97" s="219"/>
      <c r="I97" s="235">
        <v>8</v>
      </c>
      <c r="J97" s="368" t="s">
        <v>323</v>
      </c>
      <c r="K97" s="236">
        <v>246</v>
      </c>
      <c r="L97" s="236">
        <v>208</v>
      </c>
      <c r="M97" s="237">
        <v>138.7</v>
      </c>
      <c r="N97" s="248" t="s">
        <v>262</v>
      </c>
    </row>
    <row r="98" spans="1:14" ht="13.5">
      <c r="A98" s="211"/>
      <c r="B98" s="265" t="s">
        <v>233</v>
      </c>
      <c r="C98" s="212" t="s">
        <v>234</v>
      </c>
      <c r="D98" s="212" t="s">
        <v>235</v>
      </c>
      <c r="E98" s="213" t="s">
        <v>236</v>
      </c>
      <c r="F98" s="212" t="s">
        <v>237</v>
      </c>
      <c r="I98" s="235">
        <v>9</v>
      </c>
      <c r="J98" s="368" t="s">
        <v>323</v>
      </c>
      <c r="K98" s="236">
        <v>245</v>
      </c>
      <c r="L98" s="236">
        <v>203</v>
      </c>
      <c r="M98" s="237">
        <v>151.1</v>
      </c>
      <c r="N98" s="248" t="s">
        <v>262</v>
      </c>
    </row>
    <row r="99" spans="1:14" ht="13.5">
      <c r="A99" s="214" t="s">
        <v>238</v>
      </c>
      <c r="B99" s="266"/>
      <c r="C99" s="215" t="s">
        <v>239</v>
      </c>
      <c r="D99" s="215" t="s">
        <v>239</v>
      </c>
      <c r="E99" s="216" t="s">
        <v>240</v>
      </c>
      <c r="F99" s="217" t="s">
        <v>241</v>
      </c>
      <c r="I99" s="235">
        <v>10</v>
      </c>
      <c r="J99" s="368" t="s">
        <v>323</v>
      </c>
      <c r="K99" s="236">
        <v>254</v>
      </c>
      <c r="L99" s="236">
        <v>213</v>
      </c>
      <c r="M99" s="237">
        <v>135.9</v>
      </c>
      <c r="N99" s="248" t="s">
        <v>262</v>
      </c>
    </row>
    <row r="100" spans="1:14" ht="13.5">
      <c r="A100" s="224">
        <v>1</v>
      </c>
      <c r="B100" s="220" t="s">
        <v>36</v>
      </c>
      <c r="C100" s="208">
        <v>389</v>
      </c>
      <c r="D100" s="208">
        <v>331</v>
      </c>
      <c r="E100" s="208">
        <v>491.1</v>
      </c>
      <c r="F100" s="225">
        <v>2</v>
      </c>
      <c r="I100" s="235">
        <v>11</v>
      </c>
      <c r="J100" s="368" t="s">
        <v>323</v>
      </c>
      <c r="K100" s="236">
        <v>260</v>
      </c>
      <c r="L100" s="236">
        <v>216</v>
      </c>
      <c r="M100" s="237">
        <v>148.6</v>
      </c>
      <c r="N100" s="248" t="s">
        <v>262</v>
      </c>
    </row>
    <row r="101" spans="1:14" ht="13.5">
      <c r="A101" s="224">
        <v>2</v>
      </c>
      <c r="B101" s="220" t="s">
        <v>36</v>
      </c>
      <c r="C101" s="208">
        <v>333</v>
      </c>
      <c r="D101" s="208">
        <v>283</v>
      </c>
      <c r="E101" s="208">
        <v>368.2</v>
      </c>
      <c r="F101" s="225">
        <v>2</v>
      </c>
      <c r="I101" s="235">
        <v>12</v>
      </c>
      <c r="J101" s="368" t="s">
        <v>323</v>
      </c>
      <c r="K101" s="236">
        <v>253</v>
      </c>
      <c r="L101" s="236">
        <v>211</v>
      </c>
      <c r="M101" s="237">
        <v>146.2</v>
      </c>
      <c r="N101" s="248" t="s">
        <v>262</v>
      </c>
    </row>
    <row r="102" spans="1:14" ht="13.5">
      <c r="A102" s="224">
        <v>3</v>
      </c>
      <c r="B102" s="220" t="s">
        <v>36</v>
      </c>
      <c r="C102" s="208">
        <v>389</v>
      </c>
      <c r="D102" s="208">
        <v>332</v>
      </c>
      <c r="E102" s="208">
        <v>613.9</v>
      </c>
      <c r="F102" s="225">
        <v>2</v>
      </c>
      <c r="I102" s="235">
        <v>13</v>
      </c>
      <c r="J102" s="368" t="s">
        <v>323</v>
      </c>
      <c r="K102" s="236">
        <v>254</v>
      </c>
      <c r="L102" s="236">
        <v>213</v>
      </c>
      <c r="M102" s="237">
        <v>133.4</v>
      </c>
      <c r="N102" s="248" t="s">
        <v>262</v>
      </c>
    </row>
    <row r="103" spans="1:14" ht="13.5">
      <c r="A103" s="224">
        <v>4</v>
      </c>
      <c r="B103" s="220" t="s">
        <v>36</v>
      </c>
      <c r="C103" s="208">
        <v>364</v>
      </c>
      <c r="D103" s="208">
        <v>307</v>
      </c>
      <c r="E103" s="208">
        <v>469.8</v>
      </c>
      <c r="F103" s="225">
        <v>2</v>
      </c>
      <c r="I103" s="235">
        <v>14</v>
      </c>
      <c r="J103" s="368" t="s">
        <v>323</v>
      </c>
      <c r="K103" s="236">
        <v>255</v>
      </c>
      <c r="L103" s="236">
        <v>213</v>
      </c>
      <c r="M103" s="237">
        <v>139.7</v>
      </c>
      <c r="N103" s="248" t="s">
        <v>262</v>
      </c>
    </row>
    <row r="104" spans="1:14" ht="13.5">
      <c r="A104" s="224">
        <v>5</v>
      </c>
      <c r="B104" s="220" t="s">
        <v>36</v>
      </c>
      <c r="C104" s="208">
        <v>390</v>
      </c>
      <c r="D104" s="208">
        <v>334</v>
      </c>
      <c r="E104" s="208">
        <v>486.5</v>
      </c>
      <c r="F104" s="225">
        <v>2</v>
      </c>
      <c r="I104" s="235">
        <v>15</v>
      </c>
      <c r="J104" s="368" t="s">
        <v>323</v>
      </c>
      <c r="K104" s="236">
        <v>251</v>
      </c>
      <c r="L104" s="236">
        <v>212</v>
      </c>
      <c r="M104" s="247">
        <v>144.1</v>
      </c>
      <c r="N104" s="248" t="s">
        <v>262</v>
      </c>
    </row>
    <row r="105" spans="1:14" ht="13.5">
      <c r="A105" s="224">
        <v>6</v>
      </c>
      <c r="B105" s="220" t="s">
        <v>36</v>
      </c>
      <c r="C105" s="208">
        <v>430</v>
      </c>
      <c r="D105" s="208">
        <v>361</v>
      </c>
      <c r="E105" s="208">
        <v>648.1</v>
      </c>
      <c r="F105" s="225">
        <v>2</v>
      </c>
      <c r="I105" s="235">
        <v>16</v>
      </c>
      <c r="J105" s="368" t="s">
        <v>323</v>
      </c>
      <c r="K105" s="236">
        <v>250</v>
      </c>
      <c r="L105" s="236">
        <v>211</v>
      </c>
      <c r="M105" s="237">
        <v>133.7</v>
      </c>
      <c r="N105" s="248" t="s">
        <v>262</v>
      </c>
    </row>
    <row r="106" spans="1:14" ht="13.5">
      <c r="A106" s="224">
        <v>7</v>
      </c>
      <c r="B106" s="220" t="s">
        <v>36</v>
      </c>
      <c r="C106" s="208">
        <v>411</v>
      </c>
      <c r="D106" s="208">
        <v>347</v>
      </c>
      <c r="E106" s="208">
        <v>598</v>
      </c>
      <c r="F106" s="225">
        <v>2</v>
      </c>
      <c r="I106" s="235">
        <v>17</v>
      </c>
      <c r="J106" s="368" t="s">
        <v>323</v>
      </c>
      <c r="K106" s="236">
        <v>241</v>
      </c>
      <c r="L106" s="236">
        <v>202</v>
      </c>
      <c r="M106" s="237">
        <v>122.7</v>
      </c>
      <c r="N106" s="248" t="s">
        <v>262</v>
      </c>
    </row>
    <row r="107" spans="1:14" ht="13.5">
      <c r="A107" s="224">
        <v>8</v>
      </c>
      <c r="B107" s="220" t="s">
        <v>36</v>
      </c>
      <c r="C107" s="208">
        <v>375</v>
      </c>
      <c r="D107" s="208">
        <v>318</v>
      </c>
      <c r="E107" s="208">
        <v>504.9</v>
      </c>
      <c r="F107" s="225">
        <v>2</v>
      </c>
      <c r="I107" s="235">
        <v>18</v>
      </c>
      <c r="J107" s="368" t="s">
        <v>323</v>
      </c>
      <c r="K107" s="236">
        <v>249</v>
      </c>
      <c r="L107" s="236">
        <v>208</v>
      </c>
      <c r="M107" s="247">
        <v>139.5</v>
      </c>
      <c r="N107" s="248" t="s">
        <v>262</v>
      </c>
    </row>
    <row r="108" spans="1:14" ht="13.5">
      <c r="A108" s="224">
        <v>9</v>
      </c>
      <c r="B108" s="220" t="s">
        <v>36</v>
      </c>
      <c r="C108" s="208">
        <v>458</v>
      </c>
      <c r="D108" s="208">
        <v>386</v>
      </c>
      <c r="E108" s="208">
        <v>925.3</v>
      </c>
      <c r="F108" s="225">
        <v>2</v>
      </c>
      <c r="I108" s="235">
        <v>19</v>
      </c>
      <c r="J108" s="368" t="s">
        <v>323</v>
      </c>
      <c r="K108" s="236">
        <v>271</v>
      </c>
      <c r="L108" s="236">
        <v>229</v>
      </c>
      <c r="M108" s="247">
        <v>158</v>
      </c>
      <c r="N108" s="248" t="s">
        <v>262</v>
      </c>
    </row>
    <row r="109" spans="1:14" ht="13.5">
      <c r="A109" s="224">
        <v>10</v>
      </c>
      <c r="B109" s="220" t="s">
        <v>36</v>
      </c>
      <c r="C109" s="208">
        <v>375</v>
      </c>
      <c r="D109" s="208">
        <v>316</v>
      </c>
      <c r="E109" s="208">
        <v>515.5</v>
      </c>
      <c r="F109" s="225">
        <v>2</v>
      </c>
      <c r="I109" s="235">
        <v>20</v>
      </c>
      <c r="J109" s="368" t="s">
        <v>323</v>
      </c>
      <c r="K109" s="236">
        <v>260</v>
      </c>
      <c r="L109" s="236">
        <v>216</v>
      </c>
      <c r="M109" s="247">
        <v>141.2</v>
      </c>
      <c r="N109" s="248" t="s">
        <v>262</v>
      </c>
    </row>
    <row r="110" spans="1:14" ht="13.5">
      <c r="A110" s="214">
        <v>11</v>
      </c>
      <c r="B110" s="216" t="s">
        <v>36</v>
      </c>
      <c r="C110" s="218">
        <v>342</v>
      </c>
      <c r="D110" s="218">
        <v>291</v>
      </c>
      <c r="E110" s="218">
        <v>374.1</v>
      </c>
      <c r="F110" s="226">
        <v>2</v>
      </c>
      <c r="I110" s="235">
        <v>21</v>
      </c>
      <c r="J110" s="368" t="s">
        <v>323</v>
      </c>
      <c r="K110" s="236">
        <v>255</v>
      </c>
      <c r="L110" s="236">
        <v>212</v>
      </c>
      <c r="M110" s="247">
        <v>147.9</v>
      </c>
      <c r="N110" s="248" t="s">
        <v>262</v>
      </c>
    </row>
    <row r="111" spans="9:14" ht="13.5">
      <c r="I111" s="235">
        <v>22</v>
      </c>
      <c r="J111" s="368" t="s">
        <v>323</v>
      </c>
      <c r="K111" s="236">
        <v>245</v>
      </c>
      <c r="L111" s="236">
        <v>202</v>
      </c>
      <c r="M111" s="247">
        <v>130.2</v>
      </c>
      <c r="N111" s="248" t="s">
        <v>262</v>
      </c>
    </row>
    <row r="112" spans="1:14" ht="13.5">
      <c r="A112" s="211"/>
      <c r="B112" s="265" t="s">
        <v>233</v>
      </c>
      <c r="C112" s="212" t="s">
        <v>234</v>
      </c>
      <c r="D112" s="212" t="s">
        <v>235</v>
      </c>
      <c r="E112" s="213" t="s">
        <v>236</v>
      </c>
      <c r="F112" s="212" t="s">
        <v>237</v>
      </c>
      <c r="G112" s="207"/>
      <c r="I112" s="235">
        <v>23</v>
      </c>
      <c r="J112" s="368" t="s">
        <v>323</v>
      </c>
      <c r="K112" s="236">
        <v>255</v>
      </c>
      <c r="L112" s="236">
        <v>212</v>
      </c>
      <c r="M112" s="247">
        <v>127.7</v>
      </c>
      <c r="N112" s="248" t="s">
        <v>262</v>
      </c>
    </row>
    <row r="113" spans="1:14" ht="13.5">
      <c r="A113" s="214" t="s">
        <v>238</v>
      </c>
      <c r="B113" s="266"/>
      <c r="C113" s="215" t="s">
        <v>239</v>
      </c>
      <c r="D113" s="215" t="s">
        <v>239</v>
      </c>
      <c r="E113" s="216" t="s">
        <v>240</v>
      </c>
      <c r="F113" s="217" t="s">
        <v>241</v>
      </c>
      <c r="G113" s="207"/>
      <c r="I113" s="235">
        <v>24</v>
      </c>
      <c r="J113" s="368" t="s">
        <v>323</v>
      </c>
      <c r="K113" s="236">
        <v>265</v>
      </c>
      <c r="L113" s="236">
        <v>224</v>
      </c>
      <c r="M113" s="247">
        <v>160.5</v>
      </c>
      <c r="N113" s="248" t="s">
        <v>262</v>
      </c>
    </row>
    <row r="114" spans="1:14" ht="13.5">
      <c r="A114" s="224">
        <v>1</v>
      </c>
      <c r="B114" s="220" t="s">
        <v>37</v>
      </c>
      <c r="C114" s="208">
        <v>418</v>
      </c>
      <c r="D114" s="208">
        <v>358</v>
      </c>
      <c r="E114" s="208">
        <v>735.1</v>
      </c>
      <c r="F114" s="225">
        <v>2</v>
      </c>
      <c r="G114" s="207"/>
      <c r="I114" s="235">
        <v>25</v>
      </c>
      <c r="J114" s="368" t="s">
        <v>323</v>
      </c>
      <c r="K114" s="236">
        <v>247</v>
      </c>
      <c r="L114" s="236">
        <v>208</v>
      </c>
      <c r="M114" s="247">
        <v>122.3</v>
      </c>
      <c r="N114" s="248" t="s">
        <v>259</v>
      </c>
    </row>
    <row r="115" spans="1:14" ht="13.5">
      <c r="A115" s="224">
        <v>2</v>
      </c>
      <c r="B115" s="220" t="s">
        <v>37</v>
      </c>
      <c r="C115" s="208">
        <v>411</v>
      </c>
      <c r="D115" s="208">
        <v>354</v>
      </c>
      <c r="E115" s="208">
        <v>690.4</v>
      </c>
      <c r="F115" s="225">
        <v>2</v>
      </c>
      <c r="G115" s="207"/>
      <c r="I115" s="235">
        <v>26</v>
      </c>
      <c r="J115" s="368" t="s">
        <v>323</v>
      </c>
      <c r="K115" s="236">
        <v>257</v>
      </c>
      <c r="L115" s="236">
        <v>216</v>
      </c>
      <c r="M115" s="247">
        <v>129.9</v>
      </c>
      <c r="N115" s="248" t="s">
        <v>267</v>
      </c>
    </row>
    <row r="116" spans="1:14" ht="13.5">
      <c r="A116" s="224">
        <v>3</v>
      </c>
      <c r="B116" s="220" t="s">
        <v>37</v>
      </c>
      <c r="C116" s="208">
        <v>382</v>
      </c>
      <c r="D116" s="208">
        <v>324</v>
      </c>
      <c r="E116" s="208">
        <v>426.9</v>
      </c>
      <c r="F116" s="225">
        <v>2</v>
      </c>
      <c r="G116" s="207"/>
      <c r="I116" s="235">
        <v>27</v>
      </c>
      <c r="J116" s="368" t="s">
        <v>323</v>
      </c>
      <c r="K116" s="236">
        <v>264</v>
      </c>
      <c r="L116" s="236">
        <v>219</v>
      </c>
      <c r="M116" s="247">
        <v>153.1</v>
      </c>
      <c r="N116" s="248" t="s">
        <v>267</v>
      </c>
    </row>
    <row r="117" spans="1:14" ht="13.5">
      <c r="A117" s="224">
        <v>4</v>
      </c>
      <c r="B117" s="220" t="s">
        <v>37</v>
      </c>
      <c r="C117" s="208">
        <v>361</v>
      </c>
      <c r="D117" s="208">
        <v>305</v>
      </c>
      <c r="E117" s="208">
        <v>420.8</v>
      </c>
      <c r="F117" s="225">
        <v>2</v>
      </c>
      <c r="G117" s="207"/>
      <c r="I117" s="235">
        <v>28</v>
      </c>
      <c r="J117" s="368" t="s">
        <v>323</v>
      </c>
      <c r="K117" s="236">
        <v>253</v>
      </c>
      <c r="L117" s="236">
        <v>214</v>
      </c>
      <c r="M117" s="247">
        <v>159.8</v>
      </c>
      <c r="N117" s="248" t="s">
        <v>267</v>
      </c>
    </row>
    <row r="118" spans="1:14" ht="13.5">
      <c r="A118" s="224">
        <v>5</v>
      </c>
      <c r="B118" s="220" t="s">
        <v>37</v>
      </c>
      <c r="C118" s="208">
        <v>357</v>
      </c>
      <c r="D118" s="208">
        <v>299</v>
      </c>
      <c r="E118" s="208">
        <v>384.1</v>
      </c>
      <c r="F118" s="225">
        <v>2</v>
      </c>
      <c r="G118" s="207"/>
      <c r="I118" s="235">
        <v>29</v>
      </c>
      <c r="J118" s="368" t="s">
        <v>323</v>
      </c>
      <c r="K118" s="236">
        <v>240</v>
      </c>
      <c r="L118" s="236">
        <v>199</v>
      </c>
      <c r="M118" s="247">
        <v>113.6</v>
      </c>
      <c r="N118" s="248" t="s">
        <v>267</v>
      </c>
    </row>
    <row r="119" spans="1:14" ht="13.5">
      <c r="A119" s="224">
        <v>6</v>
      </c>
      <c r="B119" s="220" t="s">
        <v>37</v>
      </c>
      <c r="C119" s="208">
        <v>386</v>
      </c>
      <c r="D119" s="208">
        <v>324</v>
      </c>
      <c r="E119" s="208">
        <v>441.5</v>
      </c>
      <c r="F119" s="225">
        <v>2</v>
      </c>
      <c r="G119" s="207"/>
      <c r="I119" s="235">
        <v>30</v>
      </c>
      <c r="J119" s="368" t="s">
        <v>323</v>
      </c>
      <c r="K119" s="236">
        <v>262</v>
      </c>
      <c r="L119" s="236">
        <v>219</v>
      </c>
      <c r="M119" s="247">
        <v>138.3</v>
      </c>
      <c r="N119" s="248" t="s">
        <v>267</v>
      </c>
    </row>
    <row r="120" spans="1:14" ht="13.5">
      <c r="A120" s="224">
        <v>7</v>
      </c>
      <c r="B120" s="220" t="s">
        <v>37</v>
      </c>
      <c r="C120" s="208">
        <v>379</v>
      </c>
      <c r="D120" s="208">
        <v>317</v>
      </c>
      <c r="E120" s="208">
        <v>443.8</v>
      </c>
      <c r="F120" s="225">
        <v>2</v>
      </c>
      <c r="G120" s="207"/>
      <c r="I120" s="235">
        <v>31</v>
      </c>
      <c r="J120" s="368" t="s">
        <v>323</v>
      </c>
      <c r="K120" s="236">
        <v>251</v>
      </c>
      <c r="L120" s="236">
        <v>208</v>
      </c>
      <c r="M120" s="247">
        <v>136.7</v>
      </c>
      <c r="N120" s="248" t="s">
        <v>267</v>
      </c>
    </row>
    <row r="121" spans="1:14" ht="13.5">
      <c r="A121" s="224">
        <v>8</v>
      </c>
      <c r="B121" s="220" t="s">
        <v>37</v>
      </c>
      <c r="C121" s="208">
        <v>375</v>
      </c>
      <c r="D121" s="208">
        <v>319</v>
      </c>
      <c r="E121" s="208">
        <v>460.8</v>
      </c>
      <c r="F121" s="225">
        <v>2</v>
      </c>
      <c r="G121" s="207"/>
      <c r="I121" s="235">
        <v>32</v>
      </c>
      <c r="J121" s="368" t="s">
        <v>323</v>
      </c>
      <c r="K121" s="236">
        <v>253</v>
      </c>
      <c r="L121" s="236">
        <v>213</v>
      </c>
      <c r="M121" s="247">
        <v>151.1</v>
      </c>
      <c r="N121" s="248" t="s">
        <v>267</v>
      </c>
    </row>
    <row r="122" spans="1:14" ht="13.5">
      <c r="A122" s="224">
        <v>9</v>
      </c>
      <c r="B122" s="220" t="s">
        <v>37</v>
      </c>
      <c r="C122" s="208">
        <v>351</v>
      </c>
      <c r="D122" s="208">
        <v>295</v>
      </c>
      <c r="E122" s="208">
        <v>357.8</v>
      </c>
      <c r="F122" s="225">
        <v>2</v>
      </c>
      <c r="G122" s="207"/>
      <c r="I122" s="235">
        <v>33</v>
      </c>
      <c r="J122" s="368" t="s">
        <v>323</v>
      </c>
      <c r="K122" s="236">
        <v>256</v>
      </c>
      <c r="L122" s="236">
        <v>214</v>
      </c>
      <c r="M122" s="247">
        <v>144.9</v>
      </c>
      <c r="N122" s="248" t="s">
        <v>267</v>
      </c>
    </row>
    <row r="123" spans="1:14" ht="13.5">
      <c r="A123" s="224">
        <v>10</v>
      </c>
      <c r="B123" s="220" t="s">
        <v>37</v>
      </c>
      <c r="C123" s="208">
        <v>357</v>
      </c>
      <c r="D123" s="208">
        <v>304</v>
      </c>
      <c r="E123" s="208">
        <v>377.2</v>
      </c>
      <c r="F123" s="225">
        <v>2</v>
      </c>
      <c r="G123" s="207"/>
      <c r="I123" s="235">
        <v>34</v>
      </c>
      <c r="J123" s="368" t="s">
        <v>323</v>
      </c>
      <c r="K123" s="236">
        <v>255</v>
      </c>
      <c r="L123" s="236">
        <v>211</v>
      </c>
      <c r="M123" s="247">
        <v>155.4</v>
      </c>
      <c r="N123" s="248" t="s">
        <v>267</v>
      </c>
    </row>
    <row r="124" spans="1:14" ht="13.5">
      <c r="A124" s="224">
        <v>11</v>
      </c>
      <c r="B124" s="220" t="s">
        <v>37</v>
      </c>
      <c r="C124" s="208">
        <v>362</v>
      </c>
      <c r="D124" s="208">
        <v>304</v>
      </c>
      <c r="E124" s="208">
        <v>357.9</v>
      </c>
      <c r="F124" s="225">
        <v>2</v>
      </c>
      <c r="G124" s="207"/>
      <c r="I124" s="235">
        <v>35</v>
      </c>
      <c r="J124" s="368" t="s">
        <v>323</v>
      </c>
      <c r="K124" s="236">
        <v>265</v>
      </c>
      <c r="L124" s="236">
        <v>223</v>
      </c>
      <c r="M124" s="247">
        <v>167.8</v>
      </c>
      <c r="N124" s="248" t="s">
        <v>267</v>
      </c>
    </row>
    <row r="125" spans="1:14" ht="13.5">
      <c r="A125" s="224">
        <v>12</v>
      </c>
      <c r="B125" s="220" t="s">
        <v>37</v>
      </c>
      <c r="C125" s="208">
        <v>358</v>
      </c>
      <c r="D125" s="208">
        <v>301</v>
      </c>
      <c r="E125" s="208">
        <v>413.6</v>
      </c>
      <c r="F125" s="225">
        <v>2</v>
      </c>
      <c r="G125" s="207"/>
      <c r="I125" s="235">
        <v>36</v>
      </c>
      <c r="J125" s="368" t="s">
        <v>323</v>
      </c>
      <c r="K125" s="236">
        <v>255</v>
      </c>
      <c r="L125" s="236">
        <v>213</v>
      </c>
      <c r="M125" s="247">
        <v>149.4</v>
      </c>
      <c r="N125" s="248" t="s">
        <v>267</v>
      </c>
    </row>
    <row r="126" spans="1:14" ht="13.5">
      <c r="A126" s="214">
        <v>13</v>
      </c>
      <c r="B126" s="216" t="s">
        <v>37</v>
      </c>
      <c r="C126" s="218">
        <v>423</v>
      </c>
      <c r="D126" s="218">
        <v>356</v>
      </c>
      <c r="E126" s="218">
        <v>710.6</v>
      </c>
      <c r="F126" s="226">
        <v>2</v>
      </c>
      <c r="G126" s="207"/>
      <c r="I126" s="235">
        <v>37</v>
      </c>
      <c r="J126" s="368" t="s">
        <v>323</v>
      </c>
      <c r="K126" s="236">
        <v>253</v>
      </c>
      <c r="L126" s="236">
        <v>211</v>
      </c>
      <c r="M126" s="247">
        <v>128.6</v>
      </c>
      <c r="N126" s="248" t="s">
        <v>267</v>
      </c>
    </row>
    <row r="127" spans="2:14" ht="13.5">
      <c r="B127" s="209"/>
      <c r="G127" s="207"/>
      <c r="I127" s="235">
        <v>38</v>
      </c>
      <c r="J127" s="368" t="s">
        <v>323</v>
      </c>
      <c r="K127" s="236">
        <v>249</v>
      </c>
      <c r="L127" s="236">
        <v>207</v>
      </c>
      <c r="M127" s="247">
        <v>134.3</v>
      </c>
      <c r="N127" s="248" t="s">
        <v>267</v>
      </c>
    </row>
    <row r="128" spans="1:14" ht="13.5">
      <c r="A128" s="211"/>
      <c r="B128" s="265" t="s">
        <v>233</v>
      </c>
      <c r="C128" s="212" t="s">
        <v>234</v>
      </c>
      <c r="D128" s="212" t="s">
        <v>235</v>
      </c>
      <c r="E128" s="213" t="s">
        <v>236</v>
      </c>
      <c r="F128" s="212" t="s">
        <v>237</v>
      </c>
      <c r="G128" s="207"/>
      <c r="I128" s="235">
        <v>39</v>
      </c>
      <c r="J128" s="368" t="s">
        <v>323</v>
      </c>
      <c r="K128" s="236">
        <v>253</v>
      </c>
      <c r="L128" s="236">
        <v>212</v>
      </c>
      <c r="M128" s="247">
        <v>132.7</v>
      </c>
      <c r="N128" s="248" t="s">
        <v>267</v>
      </c>
    </row>
    <row r="129" spans="1:14" ht="13.5">
      <c r="A129" s="214" t="s">
        <v>238</v>
      </c>
      <c r="B129" s="266"/>
      <c r="C129" s="215" t="s">
        <v>239</v>
      </c>
      <c r="D129" s="215" t="s">
        <v>239</v>
      </c>
      <c r="E129" s="216" t="s">
        <v>240</v>
      </c>
      <c r="F129" s="217" t="s">
        <v>241</v>
      </c>
      <c r="G129" s="207"/>
      <c r="I129" s="235">
        <v>40</v>
      </c>
      <c r="J129" s="368" t="s">
        <v>323</v>
      </c>
      <c r="K129" s="236">
        <v>270</v>
      </c>
      <c r="L129" s="236">
        <v>228</v>
      </c>
      <c r="M129" s="247">
        <v>141.7</v>
      </c>
      <c r="N129" s="248" t="s">
        <v>268</v>
      </c>
    </row>
    <row r="130" spans="1:14" ht="13.5">
      <c r="A130" s="224">
        <v>1</v>
      </c>
      <c r="B130" s="220" t="s">
        <v>27</v>
      </c>
      <c r="C130" s="208">
        <v>375</v>
      </c>
      <c r="D130" s="208">
        <v>316</v>
      </c>
      <c r="E130" s="208">
        <v>508.6</v>
      </c>
      <c r="F130" s="225">
        <v>2</v>
      </c>
      <c r="G130" s="207"/>
      <c r="I130" s="235">
        <v>41</v>
      </c>
      <c r="J130" s="368" t="s">
        <v>323</v>
      </c>
      <c r="K130" s="236">
        <v>253</v>
      </c>
      <c r="L130" s="236">
        <v>210</v>
      </c>
      <c r="M130" s="247">
        <v>138.1</v>
      </c>
      <c r="N130" s="248" t="s">
        <v>267</v>
      </c>
    </row>
    <row r="131" spans="1:14" ht="13.5">
      <c r="A131" s="224">
        <v>2</v>
      </c>
      <c r="B131" s="220" t="s">
        <v>27</v>
      </c>
      <c r="C131" s="208">
        <v>330</v>
      </c>
      <c r="D131" s="208">
        <v>277</v>
      </c>
      <c r="E131" s="208">
        <v>315.3</v>
      </c>
      <c r="F131" s="225">
        <v>2</v>
      </c>
      <c r="G131" s="207"/>
      <c r="I131" s="235">
        <v>42</v>
      </c>
      <c r="J131" s="368" t="s">
        <v>323</v>
      </c>
      <c r="K131" s="236">
        <v>240</v>
      </c>
      <c r="L131" s="236">
        <v>201</v>
      </c>
      <c r="M131" s="247">
        <v>131.9</v>
      </c>
      <c r="N131" s="248" t="s">
        <v>267</v>
      </c>
    </row>
    <row r="132" spans="1:14" ht="13.5">
      <c r="A132" s="224">
        <v>3</v>
      </c>
      <c r="B132" s="220" t="s">
        <v>27</v>
      </c>
      <c r="C132" s="208">
        <v>347</v>
      </c>
      <c r="D132" s="208">
        <v>293</v>
      </c>
      <c r="E132" s="208">
        <v>380.3</v>
      </c>
      <c r="F132" s="225">
        <v>2</v>
      </c>
      <c r="G132" s="207"/>
      <c r="I132" s="235">
        <v>43</v>
      </c>
      <c r="J132" s="368" t="s">
        <v>323</v>
      </c>
      <c r="K132" s="236">
        <v>243</v>
      </c>
      <c r="L132" s="236">
        <v>202</v>
      </c>
      <c r="M132" s="247">
        <v>131</v>
      </c>
      <c r="N132" s="248" t="s">
        <v>267</v>
      </c>
    </row>
    <row r="133" spans="1:14" ht="13.5">
      <c r="A133" s="224">
        <v>4</v>
      </c>
      <c r="B133" s="220" t="s">
        <v>27</v>
      </c>
      <c r="C133" s="208">
        <v>359</v>
      </c>
      <c r="D133" s="208">
        <v>303</v>
      </c>
      <c r="E133" s="208">
        <v>403.4</v>
      </c>
      <c r="F133" s="225">
        <v>2</v>
      </c>
      <c r="G133" s="207"/>
      <c r="I133" s="235">
        <v>44</v>
      </c>
      <c r="J133" s="368" t="s">
        <v>323</v>
      </c>
      <c r="K133" s="236">
        <v>252</v>
      </c>
      <c r="L133" s="236">
        <v>209</v>
      </c>
      <c r="M133" s="247">
        <v>126.8</v>
      </c>
      <c r="N133" s="248" t="s">
        <v>267</v>
      </c>
    </row>
    <row r="134" spans="1:14" ht="13.5">
      <c r="A134" s="224">
        <v>5</v>
      </c>
      <c r="B134" s="220" t="s">
        <v>27</v>
      </c>
      <c r="C134" s="208">
        <v>322</v>
      </c>
      <c r="D134" s="208">
        <v>272</v>
      </c>
      <c r="E134" s="208">
        <v>353.6</v>
      </c>
      <c r="F134" s="225">
        <v>1</v>
      </c>
      <c r="G134" s="207"/>
      <c r="I134" s="235">
        <v>45</v>
      </c>
      <c r="J134" s="368" t="s">
        <v>323</v>
      </c>
      <c r="K134" s="236">
        <v>260</v>
      </c>
      <c r="L134" s="236">
        <v>218</v>
      </c>
      <c r="M134" s="247">
        <v>140.5</v>
      </c>
      <c r="N134" s="248" t="s">
        <v>267</v>
      </c>
    </row>
    <row r="135" spans="1:14" ht="13.5">
      <c r="A135" s="224">
        <v>6</v>
      </c>
      <c r="B135" s="220" t="s">
        <v>27</v>
      </c>
      <c r="C135" s="208">
        <v>354</v>
      </c>
      <c r="D135" s="208">
        <v>301</v>
      </c>
      <c r="E135" s="208">
        <v>382.7</v>
      </c>
      <c r="F135" s="225">
        <v>2</v>
      </c>
      <c r="I135" s="235">
        <v>46</v>
      </c>
      <c r="J135" s="368" t="s">
        <v>323</v>
      </c>
      <c r="K135" s="236">
        <v>255</v>
      </c>
      <c r="L135" s="236">
        <v>214</v>
      </c>
      <c r="M135" s="247">
        <v>152.3</v>
      </c>
      <c r="N135" s="248" t="s">
        <v>267</v>
      </c>
    </row>
    <row r="136" spans="1:14" ht="13.5">
      <c r="A136" s="224">
        <v>7</v>
      </c>
      <c r="B136" s="220" t="s">
        <v>27</v>
      </c>
      <c r="C136" s="208">
        <v>343</v>
      </c>
      <c r="D136" s="208">
        <v>291</v>
      </c>
      <c r="E136" s="208">
        <v>343.8</v>
      </c>
      <c r="F136" s="225">
        <v>2</v>
      </c>
      <c r="I136" s="239">
        <v>47</v>
      </c>
      <c r="J136" s="369" t="s">
        <v>323</v>
      </c>
      <c r="K136" s="240">
        <v>258</v>
      </c>
      <c r="L136" s="240">
        <v>216</v>
      </c>
      <c r="M136" s="243">
        <v>147.8</v>
      </c>
      <c r="N136" s="249" t="s">
        <v>267</v>
      </c>
    </row>
    <row r="137" spans="1:6" ht="13.5">
      <c r="A137" s="224">
        <v>8</v>
      </c>
      <c r="B137" s="220" t="s">
        <v>27</v>
      </c>
      <c r="C137" s="208">
        <v>337</v>
      </c>
      <c r="D137" s="208">
        <v>278</v>
      </c>
      <c r="E137" s="208">
        <v>374.1</v>
      </c>
      <c r="F137" s="225">
        <v>1</v>
      </c>
    </row>
    <row r="138" spans="1:14" ht="13.5">
      <c r="A138" s="224">
        <v>9</v>
      </c>
      <c r="B138" s="220" t="s">
        <v>27</v>
      </c>
      <c r="C138" s="208">
        <v>333</v>
      </c>
      <c r="D138" s="208">
        <v>277</v>
      </c>
      <c r="E138" s="208">
        <v>319</v>
      </c>
      <c r="F138" s="225">
        <v>1</v>
      </c>
      <c r="I138" s="244" t="s">
        <v>255</v>
      </c>
      <c r="J138" s="245" t="s">
        <v>233</v>
      </c>
      <c r="K138" s="245" t="s">
        <v>249</v>
      </c>
      <c r="L138" s="245" t="s">
        <v>250</v>
      </c>
      <c r="M138" s="245" t="s">
        <v>251</v>
      </c>
      <c r="N138" s="246" t="s">
        <v>252</v>
      </c>
    </row>
    <row r="139" spans="1:16" ht="13.5">
      <c r="A139" s="224">
        <v>10</v>
      </c>
      <c r="B139" s="220" t="s">
        <v>27</v>
      </c>
      <c r="C139" s="208">
        <v>342</v>
      </c>
      <c r="D139" s="208">
        <v>288</v>
      </c>
      <c r="E139" s="208">
        <v>332.6</v>
      </c>
      <c r="F139" s="225">
        <v>2</v>
      </c>
      <c r="I139" s="235">
        <v>1</v>
      </c>
      <c r="J139" s="233" t="s">
        <v>324</v>
      </c>
      <c r="K139" s="236">
        <v>233</v>
      </c>
      <c r="L139" s="236">
        <v>193</v>
      </c>
      <c r="M139" s="237">
        <v>113.1</v>
      </c>
      <c r="N139" s="248" t="s">
        <v>259</v>
      </c>
      <c r="P139" t="s">
        <v>247</v>
      </c>
    </row>
    <row r="140" spans="1:18" ht="13.5">
      <c r="A140" s="224">
        <v>11</v>
      </c>
      <c r="B140" s="220" t="s">
        <v>27</v>
      </c>
      <c r="C140" s="208">
        <v>334</v>
      </c>
      <c r="D140" s="208">
        <v>277</v>
      </c>
      <c r="E140" s="208">
        <v>283.7</v>
      </c>
      <c r="F140" s="225">
        <v>2</v>
      </c>
      <c r="I140" s="235">
        <v>2</v>
      </c>
      <c r="J140" s="233" t="s">
        <v>324</v>
      </c>
      <c r="K140" s="236">
        <v>254</v>
      </c>
      <c r="L140" s="236">
        <v>211</v>
      </c>
      <c r="M140" s="237">
        <v>133.5</v>
      </c>
      <c r="N140" s="248" t="s">
        <v>259</v>
      </c>
      <c r="P140" t="s">
        <v>325</v>
      </c>
      <c r="R140" s="233"/>
    </row>
    <row r="141" spans="1:17" ht="13.5">
      <c r="A141" s="224">
        <v>12</v>
      </c>
      <c r="B141" s="220" t="s">
        <v>27</v>
      </c>
      <c r="C141" s="208">
        <v>346</v>
      </c>
      <c r="D141" s="208">
        <v>291</v>
      </c>
      <c r="E141" s="208">
        <v>359.8</v>
      </c>
      <c r="F141" s="225">
        <v>2</v>
      </c>
      <c r="I141" s="235">
        <v>3</v>
      </c>
      <c r="J141" s="233" t="s">
        <v>324</v>
      </c>
      <c r="K141" s="236">
        <v>241</v>
      </c>
      <c r="L141" s="236">
        <v>202</v>
      </c>
      <c r="M141" s="237">
        <v>116.6</v>
      </c>
      <c r="N141" s="248" t="s">
        <v>259</v>
      </c>
      <c r="P141" s="233" t="s">
        <v>256</v>
      </c>
      <c r="Q141" s="233" t="s">
        <v>257</v>
      </c>
    </row>
    <row r="142" spans="1:17" ht="13.5">
      <c r="A142" s="224">
        <v>13</v>
      </c>
      <c r="B142" s="220" t="s">
        <v>27</v>
      </c>
      <c r="C142" s="208">
        <v>337</v>
      </c>
      <c r="D142" s="208">
        <v>285</v>
      </c>
      <c r="E142" s="208">
        <v>382.1</v>
      </c>
      <c r="F142" s="225">
        <v>2</v>
      </c>
      <c r="I142" s="235">
        <v>4</v>
      </c>
      <c r="J142" s="233" t="s">
        <v>324</v>
      </c>
      <c r="K142" s="236">
        <v>239</v>
      </c>
      <c r="L142" s="236">
        <v>200</v>
      </c>
      <c r="M142" s="237">
        <v>120.8</v>
      </c>
      <c r="N142" s="248" t="s">
        <v>259</v>
      </c>
      <c r="P142">
        <v>21</v>
      </c>
      <c r="Q142">
        <v>1</v>
      </c>
    </row>
    <row r="143" spans="1:17" ht="13.5">
      <c r="A143" s="224">
        <v>14</v>
      </c>
      <c r="B143" s="220" t="s">
        <v>27</v>
      </c>
      <c r="C143" s="208">
        <v>314</v>
      </c>
      <c r="D143" s="208">
        <v>263</v>
      </c>
      <c r="E143" s="229">
        <v>305.3</v>
      </c>
      <c r="F143" s="225">
        <v>2</v>
      </c>
      <c r="I143" s="235">
        <v>5</v>
      </c>
      <c r="J143" s="233" t="s">
        <v>324</v>
      </c>
      <c r="K143" s="236">
        <v>246</v>
      </c>
      <c r="L143" s="236">
        <v>206</v>
      </c>
      <c r="M143" s="237">
        <v>132.3</v>
      </c>
      <c r="N143" s="248" t="s">
        <v>259</v>
      </c>
      <c r="P143">
        <v>22</v>
      </c>
      <c r="Q143">
        <v>10</v>
      </c>
    </row>
    <row r="144" spans="1:17" ht="13.5">
      <c r="A144" s="224">
        <v>15</v>
      </c>
      <c r="B144" s="220" t="s">
        <v>27</v>
      </c>
      <c r="C144" s="208">
        <v>370</v>
      </c>
      <c r="D144" s="208">
        <v>318</v>
      </c>
      <c r="E144" s="208">
        <v>477.2</v>
      </c>
      <c r="F144" s="225">
        <v>2</v>
      </c>
      <c r="I144" s="235">
        <v>6</v>
      </c>
      <c r="J144" s="233" t="s">
        <v>324</v>
      </c>
      <c r="K144" s="236">
        <v>243</v>
      </c>
      <c r="L144" s="236">
        <v>202</v>
      </c>
      <c r="M144" s="237">
        <v>128.8</v>
      </c>
      <c r="N144" s="248" t="s">
        <v>259</v>
      </c>
      <c r="P144">
        <v>23</v>
      </c>
      <c r="Q144">
        <v>57</v>
      </c>
    </row>
    <row r="145" spans="1:17" ht="13.5">
      <c r="A145" s="214">
        <v>16</v>
      </c>
      <c r="B145" s="216" t="s">
        <v>27</v>
      </c>
      <c r="C145" s="218">
        <v>326</v>
      </c>
      <c r="D145" s="218">
        <v>271</v>
      </c>
      <c r="E145" s="218">
        <v>316.4</v>
      </c>
      <c r="F145" s="226">
        <v>2</v>
      </c>
      <c r="I145" s="235">
        <v>7</v>
      </c>
      <c r="J145" s="233" t="s">
        <v>324</v>
      </c>
      <c r="K145" s="236">
        <v>233</v>
      </c>
      <c r="L145" s="236">
        <v>193</v>
      </c>
      <c r="M145" s="237">
        <v>106.2</v>
      </c>
      <c r="N145" s="248" t="s">
        <v>259</v>
      </c>
      <c r="P145">
        <v>24</v>
      </c>
      <c r="Q145">
        <v>20</v>
      </c>
    </row>
    <row r="146" spans="9:17" ht="13.5">
      <c r="I146" s="235">
        <v>8</v>
      </c>
      <c r="J146" s="233" t="s">
        <v>324</v>
      </c>
      <c r="K146" s="236">
        <v>238</v>
      </c>
      <c r="L146" s="236">
        <v>199</v>
      </c>
      <c r="M146" s="237">
        <v>106</v>
      </c>
      <c r="N146" s="248" t="s">
        <v>262</v>
      </c>
      <c r="P146">
        <v>25</v>
      </c>
      <c r="Q146">
        <v>2</v>
      </c>
    </row>
    <row r="147" spans="1:16" ht="13.5">
      <c r="A147" s="211"/>
      <c r="B147" s="265" t="s">
        <v>233</v>
      </c>
      <c r="C147" s="212" t="s">
        <v>234</v>
      </c>
      <c r="D147" s="212" t="s">
        <v>235</v>
      </c>
      <c r="E147" s="213" t="s">
        <v>236</v>
      </c>
      <c r="F147" s="212" t="s">
        <v>237</v>
      </c>
      <c r="I147" s="235">
        <v>9</v>
      </c>
      <c r="J147" s="233" t="s">
        <v>324</v>
      </c>
      <c r="K147" s="236">
        <v>243</v>
      </c>
      <c r="L147" s="236">
        <v>204</v>
      </c>
      <c r="M147" s="237">
        <v>122.8</v>
      </c>
      <c r="N147" s="248" t="s">
        <v>262</v>
      </c>
      <c r="P147">
        <v>26</v>
      </c>
    </row>
    <row r="148" spans="1:17" ht="13.5">
      <c r="A148" s="214" t="s">
        <v>238</v>
      </c>
      <c r="B148" s="266"/>
      <c r="C148" s="215" t="s">
        <v>239</v>
      </c>
      <c r="D148" s="215" t="s">
        <v>239</v>
      </c>
      <c r="E148" s="216" t="s">
        <v>240</v>
      </c>
      <c r="F148" s="217" t="s">
        <v>241</v>
      </c>
      <c r="I148" s="235">
        <v>10</v>
      </c>
      <c r="J148" s="233" t="s">
        <v>324</v>
      </c>
      <c r="K148" s="236">
        <v>235</v>
      </c>
      <c r="L148" s="236">
        <v>194</v>
      </c>
      <c r="M148" s="237">
        <v>109.3</v>
      </c>
      <c r="N148" s="248" t="s">
        <v>262</v>
      </c>
      <c r="P148" t="s">
        <v>260</v>
      </c>
      <c r="Q148">
        <f>SUM(Q142:Q147)</f>
        <v>90</v>
      </c>
    </row>
    <row r="149" spans="1:14" ht="13.5">
      <c r="A149" s="224">
        <v>1</v>
      </c>
      <c r="B149" s="220" t="s">
        <v>194</v>
      </c>
      <c r="C149" s="208">
        <v>361</v>
      </c>
      <c r="D149" s="208">
        <v>305</v>
      </c>
      <c r="E149" s="208">
        <v>419.4</v>
      </c>
      <c r="F149" s="225">
        <v>2</v>
      </c>
      <c r="I149" s="235">
        <v>11</v>
      </c>
      <c r="J149" s="233" t="s">
        <v>324</v>
      </c>
      <c r="K149" s="236">
        <v>244</v>
      </c>
      <c r="L149" s="236">
        <v>203</v>
      </c>
      <c r="M149" s="237">
        <v>126.8</v>
      </c>
      <c r="N149" s="248" t="s">
        <v>262</v>
      </c>
    </row>
    <row r="150" spans="1:16" ht="13.5">
      <c r="A150" s="224">
        <v>2</v>
      </c>
      <c r="B150" s="220" t="s">
        <v>194</v>
      </c>
      <c r="C150" s="208">
        <v>333</v>
      </c>
      <c r="D150" s="208">
        <v>278</v>
      </c>
      <c r="E150" s="208">
        <v>312.2</v>
      </c>
      <c r="F150" s="225">
        <v>2</v>
      </c>
      <c r="I150" s="235">
        <v>12</v>
      </c>
      <c r="J150" s="233" t="s">
        <v>324</v>
      </c>
      <c r="K150" s="236">
        <v>237</v>
      </c>
      <c r="L150" s="236">
        <v>198</v>
      </c>
      <c r="M150" s="237">
        <v>114.3</v>
      </c>
      <c r="N150" s="248" t="s">
        <v>262</v>
      </c>
      <c r="P150" t="s">
        <v>263</v>
      </c>
    </row>
    <row r="151" spans="1:17" ht="13.5">
      <c r="A151" s="224">
        <v>3</v>
      </c>
      <c r="B151" s="220" t="s">
        <v>194</v>
      </c>
      <c r="C151" s="208">
        <v>345</v>
      </c>
      <c r="D151" s="208">
        <v>293</v>
      </c>
      <c r="E151" s="208">
        <v>331.5</v>
      </c>
      <c r="F151" s="225">
        <v>2</v>
      </c>
      <c r="I151" s="235">
        <v>13</v>
      </c>
      <c r="J151" s="233" t="s">
        <v>324</v>
      </c>
      <c r="K151" s="236">
        <v>246</v>
      </c>
      <c r="L151" s="236">
        <v>203</v>
      </c>
      <c r="M151" s="237">
        <v>121.3</v>
      </c>
      <c r="N151" s="248" t="s">
        <v>262</v>
      </c>
      <c r="P151" t="s">
        <v>264</v>
      </c>
      <c r="Q151" s="234">
        <v>10031.8</v>
      </c>
    </row>
    <row r="152" spans="1:14" ht="13.5">
      <c r="A152" s="224">
        <v>4</v>
      </c>
      <c r="B152" s="220" t="s">
        <v>194</v>
      </c>
      <c r="C152" s="208">
        <v>306</v>
      </c>
      <c r="D152" s="208">
        <v>255</v>
      </c>
      <c r="E152" s="208">
        <v>244.5</v>
      </c>
      <c r="F152" s="225">
        <v>1</v>
      </c>
      <c r="I152" s="235">
        <v>14</v>
      </c>
      <c r="J152" s="233" t="s">
        <v>324</v>
      </c>
      <c r="K152" s="236">
        <v>235</v>
      </c>
      <c r="L152" s="236">
        <v>198</v>
      </c>
      <c r="M152" s="237">
        <v>111.5</v>
      </c>
      <c r="N152" s="248" t="s">
        <v>262</v>
      </c>
    </row>
    <row r="153" spans="1:14" ht="13.5">
      <c r="A153" s="224">
        <v>5</v>
      </c>
      <c r="B153" s="220" t="s">
        <v>194</v>
      </c>
      <c r="C153" s="208">
        <v>331</v>
      </c>
      <c r="D153" s="208">
        <v>281</v>
      </c>
      <c r="E153" s="208">
        <v>309.6</v>
      </c>
      <c r="F153" s="225">
        <v>2</v>
      </c>
      <c r="I153" s="235">
        <v>15</v>
      </c>
      <c r="J153" s="233" t="s">
        <v>324</v>
      </c>
      <c r="K153" s="236">
        <v>240</v>
      </c>
      <c r="L153" s="236">
        <v>198</v>
      </c>
      <c r="M153" s="237">
        <v>131.2</v>
      </c>
      <c r="N153" s="248" t="s">
        <v>262</v>
      </c>
    </row>
    <row r="154" spans="1:14" ht="13.5">
      <c r="A154" s="224">
        <v>6</v>
      </c>
      <c r="B154" s="220" t="s">
        <v>194</v>
      </c>
      <c r="C154" s="208">
        <v>333</v>
      </c>
      <c r="D154" s="208">
        <v>278</v>
      </c>
      <c r="E154" s="208">
        <v>352.1</v>
      </c>
      <c r="F154" s="225">
        <v>2</v>
      </c>
      <c r="I154" s="235">
        <v>16</v>
      </c>
      <c r="J154" s="233" t="s">
        <v>324</v>
      </c>
      <c r="K154" s="236">
        <v>241</v>
      </c>
      <c r="L154" s="236">
        <v>201</v>
      </c>
      <c r="M154" s="237">
        <v>115.6</v>
      </c>
      <c r="N154" s="248" t="s">
        <v>262</v>
      </c>
    </row>
    <row r="155" spans="1:14" ht="13.5">
      <c r="A155" s="224">
        <v>7</v>
      </c>
      <c r="B155" s="220" t="s">
        <v>194</v>
      </c>
      <c r="C155" s="208">
        <v>321</v>
      </c>
      <c r="D155" s="208">
        <v>268</v>
      </c>
      <c r="E155" s="208">
        <v>329.5</v>
      </c>
      <c r="F155" s="225">
        <v>2</v>
      </c>
      <c r="I155" s="235">
        <v>17</v>
      </c>
      <c r="J155" s="233" t="s">
        <v>324</v>
      </c>
      <c r="K155" s="236">
        <v>232</v>
      </c>
      <c r="L155" s="236">
        <v>197</v>
      </c>
      <c r="M155" s="237">
        <v>103.1</v>
      </c>
      <c r="N155" s="248" t="s">
        <v>262</v>
      </c>
    </row>
    <row r="156" spans="1:14" ht="13.5">
      <c r="A156" s="224">
        <v>8</v>
      </c>
      <c r="B156" s="220" t="s">
        <v>194</v>
      </c>
      <c r="C156" s="208">
        <v>343</v>
      </c>
      <c r="D156" s="208">
        <v>286</v>
      </c>
      <c r="E156" s="208">
        <v>314.6</v>
      </c>
      <c r="F156" s="225">
        <v>2</v>
      </c>
      <c r="I156" s="235">
        <v>18</v>
      </c>
      <c r="J156" s="233" t="s">
        <v>324</v>
      </c>
      <c r="K156" s="236">
        <v>240</v>
      </c>
      <c r="L156" s="236">
        <v>203</v>
      </c>
      <c r="M156" s="247">
        <v>113.6</v>
      </c>
      <c r="N156" s="248" t="s">
        <v>262</v>
      </c>
    </row>
    <row r="157" spans="1:14" ht="13.5">
      <c r="A157" s="224">
        <v>9</v>
      </c>
      <c r="B157" s="220" t="s">
        <v>194</v>
      </c>
      <c r="C157" s="208">
        <v>340</v>
      </c>
      <c r="D157" s="208">
        <v>286</v>
      </c>
      <c r="E157" s="208">
        <v>319.6</v>
      </c>
      <c r="F157" s="225">
        <v>2</v>
      </c>
      <c r="I157" s="235">
        <v>19</v>
      </c>
      <c r="J157" s="233" t="s">
        <v>324</v>
      </c>
      <c r="K157" s="236">
        <v>247</v>
      </c>
      <c r="L157" s="236">
        <v>208</v>
      </c>
      <c r="M157" s="247">
        <v>115.9</v>
      </c>
      <c r="N157" s="248" t="s">
        <v>262</v>
      </c>
    </row>
    <row r="158" spans="1:14" ht="13.5">
      <c r="A158" s="224">
        <v>10</v>
      </c>
      <c r="B158" s="220" t="s">
        <v>194</v>
      </c>
      <c r="C158" s="208">
        <v>356</v>
      </c>
      <c r="D158" s="208">
        <v>301</v>
      </c>
      <c r="E158" s="208">
        <v>307.5</v>
      </c>
      <c r="F158" s="225">
        <v>2</v>
      </c>
      <c r="I158" s="235">
        <v>20</v>
      </c>
      <c r="J158" s="233" t="s">
        <v>324</v>
      </c>
      <c r="K158" s="236">
        <v>234</v>
      </c>
      <c r="L158" s="236">
        <v>195</v>
      </c>
      <c r="M158" s="247">
        <v>110.7</v>
      </c>
      <c r="N158" s="248" t="s">
        <v>262</v>
      </c>
    </row>
    <row r="159" spans="1:14" ht="13.5">
      <c r="A159" s="224">
        <v>11</v>
      </c>
      <c r="B159" s="220" t="s">
        <v>194</v>
      </c>
      <c r="C159" s="208">
        <v>322</v>
      </c>
      <c r="D159" s="208">
        <v>272</v>
      </c>
      <c r="E159" s="208">
        <v>254.9</v>
      </c>
      <c r="F159" s="225">
        <v>1</v>
      </c>
      <c r="I159" s="235">
        <v>21</v>
      </c>
      <c r="J159" s="233" t="s">
        <v>324</v>
      </c>
      <c r="K159" s="236">
        <v>239</v>
      </c>
      <c r="L159" s="236">
        <v>199</v>
      </c>
      <c r="M159" s="247">
        <v>111.6</v>
      </c>
      <c r="N159" s="248" t="s">
        <v>262</v>
      </c>
    </row>
    <row r="160" spans="1:14" ht="13.5">
      <c r="A160" s="224">
        <v>12</v>
      </c>
      <c r="B160" s="220" t="s">
        <v>194</v>
      </c>
      <c r="C160" s="208">
        <v>330</v>
      </c>
      <c r="D160" s="208">
        <v>282</v>
      </c>
      <c r="E160" s="208">
        <v>365.1</v>
      </c>
      <c r="F160" s="225">
        <v>2</v>
      </c>
      <c r="I160" s="235">
        <v>22</v>
      </c>
      <c r="J160" s="233" t="s">
        <v>324</v>
      </c>
      <c r="K160" s="236">
        <v>243</v>
      </c>
      <c r="L160" s="236">
        <v>201</v>
      </c>
      <c r="M160" s="247">
        <v>114.4</v>
      </c>
      <c r="N160" s="248" t="s">
        <v>262</v>
      </c>
    </row>
    <row r="161" spans="1:14" ht="13.5">
      <c r="A161" s="224">
        <v>13</v>
      </c>
      <c r="B161" s="220" t="s">
        <v>194</v>
      </c>
      <c r="C161" s="208">
        <v>320</v>
      </c>
      <c r="D161" s="208">
        <v>268</v>
      </c>
      <c r="E161" s="208">
        <v>303.6</v>
      </c>
      <c r="F161" s="225">
        <v>1</v>
      </c>
      <c r="I161" s="235">
        <v>23</v>
      </c>
      <c r="J161" s="233" t="s">
        <v>324</v>
      </c>
      <c r="K161" s="236">
        <v>237</v>
      </c>
      <c r="L161" s="236">
        <v>198</v>
      </c>
      <c r="M161" s="247">
        <v>110.9</v>
      </c>
      <c r="N161" s="248" t="s">
        <v>262</v>
      </c>
    </row>
    <row r="162" spans="1:14" ht="13.5">
      <c r="A162" s="224">
        <v>14</v>
      </c>
      <c r="B162" s="220" t="s">
        <v>194</v>
      </c>
      <c r="C162" s="208">
        <v>342</v>
      </c>
      <c r="D162" s="208">
        <v>286</v>
      </c>
      <c r="E162" s="229">
        <v>361.6</v>
      </c>
      <c r="F162" s="225">
        <v>2</v>
      </c>
      <c r="I162" s="235">
        <v>24</v>
      </c>
      <c r="J162" s="233" t="s">
        <v>324</v>
      </c>
      <c r="K162" s="236">
        <v>236</v>
      </c>
      <c r="L162" s="236">
        <v>195</v>
      </c>
      <c r="M162" s="247">
        <v>105.4</v>
      </c>
      <c r="N162" s="248" t="s">
        <v>262</v>
      </c>
    </row>
    <row r="163" spans="1:14" ht="13.5">
      <c r="A163" s="224">
        <v>15</v>
      </c>
      <c r="B163" s="220" t="s">
        <v>194</v>
      </c>
      <c r="C163" s="208">
        <v>324</v>
      </c>
      <c r="D163" s="208">
        <v>275</v>
      </c>
      <c r="E163" s="208">
        <v>316.1</v>
      </c>
      <c r="F163" s="225">
        <v>2</v>
      </c>
      <c r="I163" s="235">
        <v>25</v>
      </c>
      <c r="J163" s="233" t="s">
        <v>324</v>
      </c>
      <c r="K163" s="236">
        <v>244</v>
      </c>
      <c r="L163" s="236">
        <v>205</v>
      </c>
      <c r="M163" s="247">
        <v>112.7</v>
      </c>
      <c r="N163" s="248" t="s">
        <v>259</v>
      </c>
    </row>
    <row r="164" spans="1:14" ht="13.5">
      <c r="A164" s="224">
        <v>16</v>
      </c>
      <c r="B164" s="220" t="s">
        <v>194</v>
      </c>
      <c r="C164" s="208">
        <v>331</v>
      </c>
      <c r="D164" s="208">
        <v>281</v>
      </c>
      <c r="E164" s="208">
        <v>274.5</v>
      </c>
      <c r="F164" s="225">
        <v>2</v>
      </c>
      <c r="I164" s="235">
        <v>26</v>
      </c>
      <c r="J164" s="233" t="s">
        <v>324</v>
      </c>
      <c r="K164" s="236">
        <v>238</v>
      </c>
      <c r="L164" s="236">
        <v>198</v>
      </c>
      <c r="M164" s="247">
        <v>102.7</v>
      </c>
      <c r="N164" s="248" t="s">
        <v>267</v>
      </c>
    </row>
    <row r="165" spans="1:14" ht="13.5">
      <c r="A165" s="224">
        <v>17</v>
      </c>
      <c r="B165" s="220" t="s">
        <v>194</v>
      </c>
      <c r="C165" s="208">
        <v>327</v>
      </c>
      <c r="D165" s="208">
        <v>273</v>
      </c>
      <c r="E165" s="208">
        <v>347.1</v>
      </c>
      <c r="F165" s="225">
        <v>1</v>
      </c>
      <c r="I165" s="235">
        <v>27</v>
      </c>
      <c r="J165" s="233" t="s">
        <v>324</v>
      </c>
      <c r="K165" s="236">
        <v>250</v>
      </c>
      <c r="L165" s="236">
        <v>209</v>
      </c>
      <c r="M165" s="247">
        <v>128.8</v>
      </c>
      <c r="N165" s="248" t="s">
        <v>267</v>
      </c>
    </row>
    <row r="166" spans="1:14" ht="13.5">
      <c r="A166" s="224">
        <v>18</v>
      </c>
      <c r="B166" s="220" t="s">
        <v>194</v>
      </c>
      <c r="C166" s="208">
        <v>333</v>
      </c>
      <c r="D166" s="208">
        <v>280</v>
      </c>
      <c r="E166" s="208">
        <v>309</v>
      </c>
      <c r="F166" s="225">
        <v>2</v>
      </c>
      <c r="I166" s="235">
        <v>28</v>
      </c>
      <c r="J166" s="233" t="s">
        <v>324</v>
      </c>
      <c r="K166" s="236">
        <v>232</v>
      </c>
      <c r="L166" s="236">
        <v>192</v>
      </c>
      <c r="M166" s="247">
        <v>104.9</v>
      </c>
      <c r="N166" s="248" t="s">
        <v>267</v>
      </c>
    </row>
    <row r="167" spans="1:14" ht="13.5">
      <c r="A167" s="214">
        <v>19</v>
      </c>
      <c r="B167" s="216" t="s">
        <v>194</v>
      </c>
      <c r="C167" s="218">
        <v>316</v>
      </c>
      <c r="D167" s="218">
        <v>265</v>
      </c>
      <c r="E167" s="218">
        <v>269</v>
      </c>
      <c r="F167" s="226">
        <v>2</v>
      </c>
      <c r="I167" s="235">
        <v>29</v>
      </c>
      <c r="J167" s="233" t="s">
        <v>324</v>
      </c>
      <c r="K167" s="236">
        <v>240</v>
      </c>
      <c r="L167" s="236">
        <v>200</v>
      </c>
      <c r="M167" s="247">
        <v>122.3</v>
      </c>
      <c r="N167" s="248" t="s">
        <v>267</v>
      </c>
    </row>
    <row r="168" spans="9:14" ht="13.5">
      <c r="I168" s="235">
        <v>30</v>
      </c>
      <c r="J168" s="233" t="s">
        <v>324</v>
      </c>
      <c r="K168" s="236">
        <v>234</v>
      </c>
      <c r="L168" s="236">
        <v>196</v>
      </c>
      <c r="M168" s="247">
        <v>107.8</v>
      </c>
      <c r="N168" s="248" t="s">
        <v>267</v>
      </c>
    </row>
    <row r="169" spans="1:14" ht="13.5">
      <c r="A169" s="211"/>
      <c r="B169" s="265" t="s">
        <v>233</v>
      </c>
      <c r="C169" s="212" t="s">
        <v>234</v>
      </c>
      <c r="D169" s="212" t="s">
        <v>235</v>
      </c>
      <c r="E169" s="213" t="s">
        <v>236</v>
      </c>
      <c r="F169" s="212" t="s">
        <v>237</v>
      </c>
      <c r="G169" s="207"/>
      <c r="I169" s="235">
        <v>31</v>
      </c>
      <c r="J169" s="233" t="s">
        <v>324</v>
      </c>
      <c r="K169" s="236">
        <v>230</v>
      </c>
      <c r="L169" s="236">
        <v>189</v>
      </c>
      <c r="M169" s="247">
        <v>106.8</v>
      </c>
      <c r="N169" s="248" t="s">
        <v>267</v>
      </c>
    </row>
    <row r="170" spans="1:14" ht="13.5">
      <c r="A170" s="214" t="s">
        <v>238</v>
      </c>
      <c r="B170" s="266"/>
      <c r="C170" s="215" t="s">
        <v>239</v>
      </c>
      <c r="D170" s="215" t="s">
        <v>239</v>
      </c>
      <c r="E170" s="216" t="s">
        <v>240</v>
      </c>
      <c r="F170" s="217" t="s">
        <v>241</v>
      </c>
      <c r="G170" s="207"/>
      <c r="I170" s="235">
        <v>32</v>
      </c>
      <c r="J170" s="233" t="s">
        <v>324</v>
      </c>
      <c r="K170" s="236">
        <v>237</v>
      </c>
      <c r="L170" s="236">
        <v>197</v>
      </c>
      <c r="M170" s="247">
        <v>109.7</v>
      </c>
      <c r="N170" s="248" t="s">
        <v>267</v>
      </c>
    </row>
    <row r="171" spans="1:14" ht="13.5">
      <c r="A171" s="224">
        <v>1</v>
      </c>
      <c r="B171" s="220" t="s">
        <v>242</v>
      </c>
      <c r="C171" s="208">
        <v>310</v>
      </c>
      <c r="D171" s="208">
        <v>256</v>
      </c>
      <c r="E171" s="208">
        <v>239</v>
      </c>
      <c r="F171" s="225">
        <v>2</v>
      </c>
      <c r="G171" s="207"/>
      <c r="I171" s="235">
        <v>33</v>
      </c>
      <c r="J171" s="233" t="s">
        <v>324</v>
      </c>
      <c r="K171" s="236">
        <v>222</v>
      </c>
      <c r="L171" s="236">
        <v>185</v>
      </c>
      <c r="M171" s="247">
        <v>111.2</v>
      </c>
      <c r="N171" s="248" t="s">
        <v>267</v>
      </c>
    </row>
    <row r="172" spans="1:14" ht="13.5">
      <c r="A172" s="224">
        <v>2</v>
      </c>
      <c r="B172" s="220" t="s">
        <v>242</v>
      </c>
      <c r="C172" s="208">
        <v>290</v>
      </c>
      <c r="D172" s="208">
        <v>241</v>
      </c>
      <c r="E172" s="208">
        <v>223.2</v>
      </c>
      <c r="F172" s="225">
        <v>1</v>
      </c>
      <c r="G172" s="207"/>
      <c r="I172" s="235">
        <v>34</v>
      </c>
      <c r="J172" s="233" t="s">
        <v>324</v>
      </c>
      <c r="K172" s="236">
        <v>247</v>
      </c>
      <c r="L172" s="236">
        <v>209</v>
      </c>
      <c r="M172" s="247">
        <v>121.3</v>
      </c>
      <c r="N172" s="248" t="s">
        <v>267</v>
      </c>
    </row>
    <row r="173" spans="1:14" ht="13.5">
      <c r="A173" s="224">
        <v>3</v>
      </c>
      <c r="B173" s="220" t="s">
        <v>242</v>
      </c>
      <c r="C173" s="208">
        <v>280</v>
      </c>
      <c r="D173" s="208">
        <v>240</v>
      </c>
      <c r="E173" s="208">
        <v>229.3</v>
      </c>
      <c r="F173" s="225">
        <v>1</v>
      </c>
      <c r="G173" s="207"/>
      <c r="I173" s="235">
        <v>35</v>
      </c>
      <c r="J173" s="233" t="s">
        <v>324</v>
      </c>
      <c r="K173" s="236">
        <v>244</v>
      </c>
      <c r="L173" s="236">
        <v>203</v>
      </c>
      <c r="M173" s="247">
        <v>120.7</v>
      </c>
      <c r="N173" s="248" t="s">
        <v>267</v>
      </c>
    </row>
    <row r="174" spans="1:14" ht="13.5">
      <c r="A174" s="224">
        <v>4</v>
      </c>
      <c r="B174" s="220" t="s">
        <v>242</v>
      </c>
      <c r="C174" s="208">
        <v>277</v>
      </c>
      <c r="D174" s="208">
        <v>233</v>
      </c>
      <c r="E174" s="208">
        <v>210.8</v>
      </c>
      <c r="F174" s="225">
        <v>1</v>
      </c>
      <c r="G174" s="207"/>
      <c r="I174" s="235">
        <v>36</v>
      </c>
      <c r="J174" s="233" t="s">
        <v>324</v>
      </c>
      <c r="K174" s="236">
        <v>236</v>
      </c>
      <c r="L174" s="236">
        <v>196</v>
      </c>
      <c r="M174" s="247">
        <v>119.9</v>
      </c>
      <c r="N174" s="248" t="s">
        <v>267</v>
      </c>
    </row>
    <row r="175" spans="1:14" ht="13.5">
      <c r="A175" s="224">
        <v>5</v>
      </c>
      <c r="B175" s="220" t="s">
        <v>242</v>
      </c>
      <c r="C175" s="208">
        <v>276</v>
      </c>
      <c r="D175" s="208">
        <v>226</v>
      </c>
      <c r="E175" s="208">
        <v>199</v>
      </c>
      <c r="F175" s="225">
        <v>1</v>
      </c>
      <c r="G175" s="207"/>
      <c r="I175" s="235">
        <v>37</v>
      </c>
      <c r="J175" s="233" t="s">
        <v>324</v>
      </c>
      <c r="K175" s="236">
        <v>232</v>
      </c>
      <c r="L175" s="236">
        <v>194</v>
      </c>
      <c r="M175" s="247">
        <v>103.7</v>
      </c>
      <c r="N175" s="248" t="s">
        <v>267</v>
      </c>
    </row>
    <row r="176" spans="1:14" ht="13.5">
      <c r="A176" s="224">
        <v>6</v>
      </c>
      <c r="B176" s="220" t="s">
        <v>242</v>
      </c>
      <c r="C176" s="208">
        <v>290</v>
      </c>
      <c r="D176" s="208">
        <v>243</v>
      </c>
      <c r="E176" s="208">
        <v>225.5</v>
      </c>
      <c r="F176" s="225">
        <v>1</v>
      </c>
      <c r="G176" s="207"/>
      <c r="I176" s="235">
        <v>38</v>
      </c>
      <c r="J176" s="233" t="s">
        <v>324</v>
      </c>
      <c r="K176" s="236">
        <v>282</v>
      </c>
      <c r="L176" s="236">
        <v>200</v>
      </c>
      <c r="M176" s="247">
        <v>109</v>
      </c>
      <c r="N176" s="248" t="s">
        <v>267</v>
      </c>
    </row>
    <row r="177" spans="1:14" ht="13.5">
      <c r="A177" s="224">
        <v>7</v>
      </c>
      <c r="B177" s="220" t="s">
        <v>242</v>
      </c>
      <c r="C177" s="208">
        <v>305</v>
      </c>
      <c r="D177" s="208">
        <v>256</v>
      </c>
      <c r="E177" s="208">
        <v>227.8</v>
      </c>
      <c r="F177" s="225">
        <v>2</v>
      </c>
      <c r="G177" s="207"/>
      <c r="I177" s="235">
        <v>39</v>
      </c>
      <c r="J177" s="233" t="s">
        <v>324</v>
      </c>
      <c r="K177" s="236">
        <v>227</v>
      </c>
      <c r="L177" s="236">
        <v>192</v>
      </c>
      <c r="M177" s="247">
        <v>108.1</v>
      </c>
      <c r="N177" s="248" t="s">
        <v>267</v>
      </c>
    </row>
    <row r="178" spans="1:14" ht="13.5">
      <c r="A178" s="224">
        <v>8</v>
      </c>
      <c r="B178" s="220" t="s">
        <v>242</v>
      </c>
      <c r="C178" s="208">
        <v>288</v>
      </c>
      <c r="D178" s="208">
        <v>240</v>
      </c>
      <c r="E178" s="208">
        <v>215.8</v>
      </c>
      <c r="F178" s="225">
        <v>1</v>
      </c>
      <c r="G178" s="207"/>
      <c r="I178" s="235">
        <v>40</v>
      </c>
      <c r="J178" s="233" t="s">
        <v>324</v>
      </c>
      <c r="K178" s="236">
        <v>239</v>
      </c>
      <c r="L178" s="236">
        <v>199</v>
      </c>
      <c r="M178" s="247">
        <v>116.1</v>
      </c>
      <c r="N178" s="248" t="s">
        <v>267</v>
      </c>
    </row>
    <row r="179" spans="1:14" ht="13.5">
      <c r="A179" s="224">
        <v>9</v>
      </c>
      <c r="B179" s="220" t="s">
        <v>242</v>
      </c>
      <c r="C179" s="208">
        <v>286</v>
      </c>
      <c r="D179" s="208">
        <v>236</v>
      </c>
      <c r="E179" s="208">
        <v>201</v>
      </c>
      <c r="F179" s="225">
        <v>1</v>
      </c>
      <c r="G179" s="207"/>
      <c r="I179" s="235">
        <v>41</v>
      </c>
      <c r="J179" s="233" t="s">
        <v>324</v>
      </c>
      <c r="K179" s="236">
        <v>246</v>
      </c>
      <c r="L179" s="236">
        <v>206</v>
      </c>
      <c r="M179" s="247">
        <v>127.1</v>
      </c>
      <c r="N179" s="248" t="s">
        <v>267</v>
      </c>
    </row>
    <row r="180" spans="1:14" ht="13.5">
      <c r="A180" s="224">
        <v>10</v>
      </c>
      <c r="B180" s="220" t="s">
        <v>242</v>
      </c>
      <c r="C180" s="208">
        <v>292</v>
      </c>
      <c r="D180" s="208">
        <v>242</v>
      </c>
      <c r="E180" s="208">
        <v>231.2</v>
      </c>
      <c r="F180" s="225">
        <v>1</v>
      </c>
      <c r="G180" s="207"/>
      <c r="I180" s="235">
        <v>42</v>
      </c>
      <c r="J180" s="233" t="s">
        <v>324</v>
      </c>
      <c r="K180" s="236">
        <v>239</v>
      </c>
      <c r="L180" s="236">
        <v>199</v>
      </c>
      <c r="M180" s="247">
        <v>107</v>
      </c>
      <c r="N180" s="248" t="s">
        <v>267</v>
      </c>
    </row>
    <row r="181" spans="1:14" ht="13.5">
      <c r="A181" s="224">
        <v>11</v>
      </c>
      <c r="B181" s="220" t="s">
        <v>242</v>
      </c>
      <c r="C181" s="208">
        <v>310</v>
      </c>
      <c r="D181" s="208">
        <v>258</v>
      </c>
      <c r="E181" s="208">
        <v>325.2</v>
      </c>
      <c r="F181" s="225">
        <v>1</v>
      </c>
      <c r="G181" s="207"/>
      <c r="I181" s="235">
        <v>43</v>
      </c>
      <c r="J181" s="233" t="s">
        <v>324</v>
      </c>
      <c r="K181" s="236">
        <v>231</v>
      </c>
      <c r="L181" s="236">
        <v>196</v>
      </c>
      <c r="M181" s="247">
        <v>115.9</v>
      </c>
      <c r="N181" s="248" t="s">
        <v>267</v>
      </c>
    </row>
    <row r="182" spans="1:14" ht="13.5">
      <c r="A182" s="224">
        <v>12</v>
      </c>
      <c r="B182" s="220" t="s">
        <v>242</v>
      </c>
      <c r="C182" s="208">
        <v>287</v>
      </c>
      <c r="D182" s="208">
        <v>236</v>
      </c>
      <c r="E182" s="208">
        <v>240.2</v>
      </c>
      <c r="F182" s="225">
        <v>1</v>
      </c>
      <c r="G182" s="207"/>
      <c r="I182" s="235">
        <v>44</v>
      </c>
      <c r="J182" s="233" t="s">
        <v>324</v>
      </c>
      <c r="K182" s="236">
        <v>235</v>
      </c>
      <c r="L182" s="236">
        <v>195</v>
      </c>
      <c r="M182" s="247">
        <v>106.7</v>
      </c>
      <c r="N182" s="248" t="s">
        <v>267</v>
      </c>
    </row>
    <row r="183" spans="1:14" ht="13.5">
      <c r="A183" s="224">
        <v>13</v>
      </c>
      <c r="B183" s="220" t="s">
        <v>242</v>
      </c>
      <c r="C183" s="208">
        <v>277</v>
      </c>
      <c r="D183" s="208">
        <v>228</v>
      </c>
      <c r="E183" s="208">
        <v>206.9</v>
      </c>
      <c r="F183" s="225">
        <v>1</v>
      </c>
      <c r="G183" s="207"/>
      <c r="I183" s="235">
        <v>45</v>
      </c>
      <c r="J183" s="233" t="s">
        <v>324</v>
      </c>
      <c r="K183" s="236">
        <v>230</v>
      </c>
      <c r="L183" s="236">
        <v>192</v>
      </c>
      <c r="M183" s="247">
        <v>107.2</v>
      </c>
      <c r="N183" s="248" t="s">
        <v>267</v>
      </c>
    </row>
    <row r="184" spans="1:14" ht="13.5">
      <c r="A184" s="224">
        <v>14</v>
      </c>
      <c r="B184" s="220" t="s">
        <v>242</v>
      </c>
      <c r="C184" s="208">
        <v>281</v>
      </c>
      <c r="D184" s="208">
        <v>236</v>
      </c>
      <c r="E184" s="229">
        <v>204.3</v>
      </c>
      <c r="F184" s="225">
        <v>1</v>
      </c>
      <c r="G184" s="207"/>
      <c r="I184" s="235">
        <v>46</v>
      </c>
      <c r="J184" s="233" t="s">
        <v>324</v>
      </c>
      <c r="K184" s="236">
        <v>242</v>
      </c>
      <c r="L184" s="236">
        <v>206</v>
      </c>
      <c r="M184" s="247">
        <v>112.6</v>
      </c>
      <c r="N184" s="248" t="s">
        <v>267</v>
      </c>
    </row>
    <row r="185" spans="1:14" ht="13.5">
      <c r="A185" s="224">
        <v>15</v>
      </c>
      <c r="B185" s="220" t="s">
        <v>242</v>
      </c>
      <c r="C185" s="208">
        <v>283</v>
      </c>
      <c r="D185" s="208">
        <v>235</v>
      </c>
      <c r="E185" s="208">
        <v>210.7</v>
      </c>
      <c r="F185" s="225">
        <v>1</v>
      </c>
      <c r="G185" s="207"/>
      <c r="I185" s="235">
        <v>47</v>
      </c>
      <c r="J185" s="233" t="s">
        <v>324</v>
      </c>
      <c r="K185" s="236">
        <v>236</v>
      </c>
      <c r="L185" s="236">
        <v>199</v>
      </c>
      <c r="M185" s="247">
        <v>111.9</v>
      </c>
      <c r="N185" s="248" t="s">
        <v>267</v>
      </c>
    </row>
    <row r="186" spans="1:14" ht="13.5">
      <c r="A186" s="224">
        <v>16</v>
      </c>
      <c r="B186" s="220" t="s">
        <v>242</v>
      </c>
      <c r="C186" s="208">
        <v>283</v>
      </c>
      <c r="D186" s="208">
        <v>238</v>
      </c>
      <c r="E186" s="208">
        <v>192</v>
      </c>
      <c r="F186" s="225">
        <v>1</v>
      </c>
      <c r="G186" s="207"/>
      <c r="I186" s="235">
        <v>48</v>
      </c>
      <c r="J186" s="233" t="s">
        <v>324</v>
      </c>
      <c r="K186" s="236">
        <v>237</v>
      </c>
      <c r="L186" s="236">
        <v>197</v>
      </c>
      <c r="M186" s="247">
        <v>118.5</v>
      </c>
      <c r="N186" s="248" t="s">
        <v>267</v>
      </c>
    </row>
    <row r="187" spans="1:14" ht="13.5">
      <c r="A187" s="224">
        <v>17</v>
      </c>
      <c r="B187" s="220" t="s">
        <v>242</v>
      </c>
      <c r="C187" s="208">
        <v>286</v>
      </c>
      <c r="D187" s="208">
        <v>236</v>
      </c>
      <c r="E187" s="208">
        <v>196.2</v>
      </c>
      <c r="F187" s="225">
        <v>1</v>
      </c>
      <c r="G187" s="207"/>
      <c r="I187" s="235">
        <v>49</v>
      </c>
      <c r="J187" s="233" t="s">
        <v>324</v>
      </c>
      <c r="K187" s="236">
        <v>239</v>
      </c>
      <c r="L187" s="236">
        <v>199</v>
      </c>
      <c r="M187" s="247">
        <v>113.5</v>
      </c>
      <c r="N187" s="248" t="s">
        <v>267</v>
      </c>
    </row>
    <row r="188" spans="1:14" ht="13.5">
      <c r="A188" s="224">
        <v>18</v>
      </c>
      <c r="B188" s="220" t="s">
        <v>242</v>
      </c>
      <c r="C188" s="208">
        <v>286</v>
      </c>
      <c r="D188" s="208">
        <v>236</v>
      </c>
      <c r="E188" s="208">
        <v>186.4</v>
      </c>
      <c r="F188" s="225">
        <v>1</v>
      </c>
      <c r="G188" s="207"/>
      <c r="I188" s="239">
        <v>50</v>
      </c>
      <c r="J188" s="369" t="s">
        <v>324</v>
      </c>
      <c r="K188" s="240">
        <v>245</v>
      </c>
      <c r="L188" s="240">
        <v>201</v>
      </c>
      <c r="M188" s="243">
        <v>121.3</v>
      </c>
      <c r="N188" s="249" t="s">
        <v>267</v>
      </c>
    </row>
    <row r="189" spans="1:7" ht="13.5">
      <c r="A189" s="224">
        <v>19</v>
      </c>
      <c r="B189" s="220" t="s">
        <v>242</v>
      </c>
      <c r="C189" s="208">
        <v>308</v>
      </c>
      <c r="D189" s="208">
        <v>258</v>
      </c>
      <c r="E189" s="208">
        <v>267.5</v>
      </c>
      <c r="F189" s="225">
        <v>1</v>
      </c>
      <c r="G189" s="207"/>
    </row>
    <row r="190" spans="1:7" ht="13.5">
      <c r="A190" s="224">
        <v>20</v>
      </c>
      <c r="B190" s="220" t="s">
        <v>242</v>
      </c>
      <c r="C190" s="208">
        <v>308</v>
      </c>
      <c r="D190" s="208">
        <v>257</v>
      </c>
      <c r="E190" s="208">
        <v>258.5</v>
      </c>
      <c r="F190" s="225">
        <v>1</v>
      </c>
      <c r="G190" s="207"/>
    </row>
    <row r="191" spans="1:7" ht="13.5">
      <c r="A191" s="224">
        <v>21</v>
      </c>
      <c r="B191" s="220" t="s">
        <v>242</v>
      </c>
      <c r="C191" s="208">
        <v>275</v>
      </c>
      <c r="D191" s="208">
        <v>225</v>
      </c>
      <c r="E191" s="208">
        <v>178.9</v>
      </c>
      <c r="F191" s="225">
        <v>1</v>
      </c>
      <c r="G191" s="207"/>
    </row>
    <row r="192" spans="1:7" ht="13.5">
      <c r="A192" s="224">
        <v>22</v>
      </c>
      <c r="B192" s="220" t="s">
        <v>242</v>
      </c>
      <c r="C192" s="208">
        <v>291</v>
      </c>
      <c r="D192" s="208">
        <v>244</v>
      </c>
      <c r="E192" s="208">
        <v>228.1</v>
      </c>
      <c r="F192" s="225">
        <v>1</v>
      </c>
      <c r="G192" s="207"/>
    </row>
    <row r="193" spans="1:7" ht="13.5">
      <c r="A193" s="224">
        <v>23</v>
      </c>
      <c r="B193" s="220" t="s">
        <v>242</v>
      </c>
      <c r="C193" s="208">
        <v>303</v>
      </c>
      <c r="D193" s="208">
        <v>248</v>
      </c>
      <c r="E193" s="208">
        <v>240.6</v>
      </c>
      <c r="F193" s="225">
        <v>1</v>
      </c>
      <c r="G193" s="207"/>
    </row>
    <row r="194" spans="1:7" ht="13.5">
      <c r="A194" s="224">
        <v>24</v>
      </c>
      <c r="B194" s="220" t="s">
        <v>242</v>
      </c>
      <c r="C194" s="208">
        <v>302</v>
      </c>
      <c r="D194" s="208">
        <v>251</v>
      </c>
      <c r="E194" s="208">
        <v>244.7</v>
      </c>
      <c r="F194" s="225">
        <v>1</v>
      </c>
      <c r="G194" s="207"/>
    </row>
    <row r="195" spans="1:7" ht="13.5">
      <c r="A195" s="224">
        <v>25</v>
      </c>
      <c r="B195" s="220" t="s">
        <v>242</v>
      </c>
      <c r="C195" s="208">
        <v>281</v>
      </c>
      <c r="D195" s="208">
        <v>238</v>
      </c>
      <c r="E195" s="208">
        <v>202.3</v>
      </c>
      <c r="F195" s="225">
        <v>1</v>
      </c>
      <c r="G195" s="207"/>
    </row>
    <row r="196" spans="1:7" ht="13.5">
      <c r="A196" s="224">
        <v>26</v>
      </c>
      <c r="B196" s="220" t="s">
        <v>242</v>
      </c>
      <c r="C196" s="208">
        <v>286</v>
      </c>
      <c r="D196" s="208">
        <v>241</v>
      </c>
      <c r="E196" s="208">
        <v>207.1</v>
      </c>
      <c r="F196" s="225">
        <v>1</v>
      </c>
      <c r="G196" s="207"/>
    </row>
    <row r="197" spans="1:7" ht="13.5">
      <c r="A197" s="214">
        <v>27</v>
      </c>
      <c r="B197" s="216" t="s">
        <v>242</v>
      </c>
      <c r="C197" s="218">
        <v>300</v>
      </c>
      <c r="D197" s="218">
        <v>250</v>
      </c>
      <c r="E197" s="218">
        <v>227.8</v>
      </c>
      <c r="F197" s="226">
        <v>1</v>
      </c>
      <c r="G197" s="207"/>
    </row>
    <row r="198" spans="2:7" ht="13.5">
      <c r="B198" s="209"/>
      <c r="G198" s="207"/>
    </row>
    <row r="199" spans="1:6" ht="13.5">
      <c r="A199" s="211"/>
      <c r="B199" s="265" t="s">
        <v>233</v>
      </c>
      <c r="C199" s="212" t="s">
        <v>234</v>
      </c>
      <c r="D199" s="212" t="s">
        <v>235</v>
      </c>
      <c r="E199" s="213" t="s">
        <v>236</v>
      </c>
      <c r="F199" s="212" t="s">
        <v>237</v>
      </c>
    </row>
    <row r="200" spans="1:6" ht="13.5">
      <c r="A200" s="214" t="s">
        <v>238</v>
      </c>
      <c r="B200" s="266"/>
      <c r="C200" s="215" t="s">
        <v>239</v>
      </c>
      <c r="D200" s="215" t="s">
        <v>239</v>
      </c>
      <c r="E200" s="216" t="s">
        <v>240</v>
      </c>
      <c r="F200" s="217" t="s">
        <v>241</v>
      </c>
    </row>
    <row r="201" spans="1:6" ht="13.5">
      <c r="A201" s="224">
        <v>1</v>
      </c>
      <c r="B201" s="220" t="s">
        <v>243</v>
      </c>
      <c r="C201" s="208">
        <v>277</v>
      </c>
      <c r="D201" s="208">
        <v>227</v>
      </c>
      <c r="E201" s="208">
        <v>186.4</v>
      </c>
      <c r="F201" s="225">
        <v>1</v>
      </c>
    </row>
    <row r="202" spans="1:6" ht="13.5">
      <c r="A202" s="224">
        <v>2</v>
      </c>
      <c r="B202" s="220" t="s">
        <v>243</v>
      </c>
      <c r="C202" s="208">
        <v>275</v>
      </c>
      <c r="D202" s="208">
        <v>232</v>
      </c>
      <c r="E202" s="208">
        <v>198.7</v>
      </c>
      <c r="F202" s="225">
        <v>1</v>
      </c>
    </row>
    <row r="203" spans="1:6" ht="13.5">
      <c r="A203" s="224">
        <v>3</v>
      </c>
      <c r="B203" s="220" t="s">
        <v>243</v>
      </c>
      <c r="C203" s="208">
        <v>290</v>
      </c>
      <c r="D203" s="208">
        <v>242</v>
      </c>
      <c r="E203" s="208">
        <v>209.3</v>
      </c>
      <c r="F203" s="225">
        <v>1</v>
      </c>
    </row>
    <row r="204" spans="1:6" ht="13.5">
      <c r="A204" s="224">
        <v>4</v>
      </c>
      <c r="B204" s="220" t="s">
        <v>243</v>
      </c>
      <c r="C204" s="208">
        <v>285</v>
      </c>
      <c r="D204" s="208">
        <v>242</v>
      </c>
      <c r="E204" s="208">
        <v>207.3</v>
      </c>
      <c r="F204" s="225">
        <v>1</v>
      </c>
    </row>
    <row r="205" spans="1:6" ht="13.5">
      <c r="A205" s="224">
        <v>5</v>
      </c>
      <c r="B205" s="220" t="s">
        <v>243</v>
      </c>
      <c r="C205" s="208">
        <v>296</v>
      </c>
      <c r="D205" s="208">
        <v>244</v>
      </c>
      <c r="E205" s="208">
        <v>243.3</v>
      </c>
      <c r="F205" s="225">
        <v>1</v>
      </c>
    </row>
    <row r="206" spans="1:6" ht="13.5">
      <c r="A206" s="224">
        <v>6</v>
      </c>
      <c r="B206" s="220" t="s">
        <v>243</v>
      </c>
      <c r="C206" s="208">
        <v>272</v>
      </c>
      <c r="D206" s="208">
        <v>227</v>
      </c>
      <c r="E206" s="208">
        <v>169.1</v>
      </c>
      <c r="F206" s="225">
        <v>1</v>
      </c>
    </row>
    <row r="207" spans="1:6" ht="13.5">
      <c r="A207" s="224">
        <v>7</v>
      </c>
      <c r="B207" s="220" t="s">
        <v>243</v>
      </c>
      <c r="C207" s="208">
        <v>266</v>
      </c>
      <c r="D207" s="208">
        <v>224</v>
      </c>
      <c r="E207" s="208">
        <v>183.5</v>
      </c>
      <c r="F207" s="225">
        <v>1</v>
      </c>
    </row>
    <row r="208" spans="1:6" ht="13.5">
      <c r="A208" s="224">
        <v>8</v>
      </c>
      <c r="B208" s="220" t="s">
        <v>243</v>
      </c>
      <c r="C208" s="208">
        <v>283</v>
      </c>
      <c r="D208" s="208">
        <v>231</v>
      </c>
      <c r="E208" s="208">
        <v>169.1</v>
      </c>
      <c r="F208" s="225">
        <v>1</v>
      </c>
    </row>
    <row r="209" spans="1:6" ht="13.5">
      <c r="A209" s="224">
        <v>9</v>
      </c>
      <c r="B209" s="220" t="s">
        <v>243</v>
      </c>
      <c r="C209" s="208">
        <v>281</v>
      </c>
      <c r="D209" s="208">
        <v>232</v>
      </c>
      <c r="E209" s="208">
        <v>204.3</v>
      </c>
      <c r="F209" s="225">
        <v>1</v>
      </c>
    </row>
    <row r="210" spans="1:6" ht="13.5">
      <c r="A210" s="224">
        <v>10</v>
      </c>
      <c r="B210" s="220" t="s">
        <v>243</v>
      </c>
      <c r="C210" s="208">
        <v>277</v>
      </c>
      <c r="D210" s="208">
        <v>232</v>
      </c>
      <c r="E210" s="208">
        <v>189.3</v>
      </c>
      <c r="F210" s="225">
        <v>1</v>
      </c>
    </row>
    <row r="211" spans="1:6" ht="13.5">
      <c r="A211" s="224">
        <v>11</v>
      </c>
      <c r="B211" s="220" t="s">
        <v>243</v>
      </c>
      <c r="C211" s="208">
        <v>280</v>
      </c>
      <c r="D211" s="208">
        <v>236</v>
      </c>
      <c r="E211" s="208">
        <v>216.7</v>
      </c>
      <c r="F211" s="225">
        <v>1</v>
      </c>
    </row>
    <row r="212" spans="1:6" ht="13.5">
      <c r="A212" s="224">
        <v>12</v>
      </c>
      <c r="B212" s="220" t="s">
        <v>243</v>
      </c>
      <c r="C212" s="208">
        <v>287</v>
      </c>
      <c r="D212" s="208">
        <v>262</v>
      </c>
      <c r="E212" s="208">
        <v>192.1</v>
      </c>
      <c r="F212" s="225">
        <v>1</v>
      </c>
    </row>
    <row r="213" spans="1:6" ht="13.5">
      <c r="A213" s="224">
        <v>13</v>
      </c>
      <c r="B213" s="220" t="s">
        <v>243</v>
      </c>
      <c r="C213" s="208">
        <v>268</v>
      </c>
      <c r="D213" s="208">
        <v>223</v>
      </c>
      <c r="E213" s="208">
        <v>188.8</v>
      </c>
      <c r="F213" s="225">
        <v>1</v>
      </c>
    </row>
    <row r="214" spans="1:6" ht="13.5">
      <c r="A214" s="224">
        <v>14</v>
      </c>
      <c r="B214" s="220" t="s">
        <v>243</v>
      </c>
      <c r="C214" s="208">
        <v>273</v>
      </c>
      <c r="D214" s="208">
        <v>231</v>
      </c>
      <c r="E214" s="229">
        <v>192.2</v>
      </c>
      <c r="F214" s="225">
        <v>1</v>
      </c>
    </row>
    <row r="215" spans="1:6" ht="13.5">
      <c r="A215" s="224">
        <v>15</v>
      </c>
      <c r="B215" s="220" t="s">
        <v>243</v>
      </c>
      <c r="C215" s="208">
        <v>288</v>
      </c>
      <c r="D215" s="208">
        <v>241</v>
      </c>
      <c r="E215" s="208">
        <v>206.7</v>
      </c>
      <c r="F215" s="225">
        <v>1</v>
      </c>
    </row>
    <row r="216" spans="1:6" ht="13.5">
      <c r="A216" s="224">
        <v>16</v>
      </c>
      <c r="B216" s="220" t="s">
        <v>243</v>
      </c>
      <c r="C216" s="208">
        <v>273</v>
      </c>
      <c r="D216" s="208">
        <v>230</v>
      </c>
      <c r="E216" s="208">
        <v>200</v>
      </c>
      <c r="F216" s="225">
        <v>1</v>
      </c>
    </row>
    <row r="217" spans="1:6" ht="13.5">
      <c r="A217" s="224">
        <v>17</v>
      </c>
      <c r="B217" s="220" t="s">
        <v>243</v>
      </c>
      <c r="C217" s="208">
        <v>272</v>
      </c>
      <c r="D217" s="208">
        <v>228</v>
      </c>
      <c r="E217" s="208">
        <v>185.9</v>
      </c>
      <c r="F217" s="225">
        <v>1</v>
      </c>
    </row>
    <row r="218" spans="1:6" ht="13.5">
      <c r="A218" s="224">
        <v>18</v>
      </c>
      <c r="B218" s="220" t="s">
        <v>243</v>
      </c>
      <c r="C218" s="208">
        <v>293</v>
      </c>
      <c r="D218" s="208">
        <v>244</v>
      </c>
      <c r="E218" s="208">
        <v>219.8</v>
      </c>
      <c r="F218" s="225">
        <v>1</v>
      </c>
    </row>
    <row r="219" spans="1:6" ht="13.5">
      <c r="A219" s="224">
        <v>19</v>
      </c>
      <c r="B219" s="220" t="s">
        <v>243</v>
      </c>
      <c r="C219" s="208">
        <v>271</v>
      </c>
      <c r="D219" s="208">
        <v>228</v>
      </c>
      <c r="E219" s="208">
        <v>188.3</v>
      </c>
      <c r="F219" s="225">
        <v>1</v>
      </c>
    </row>
    <row r="220" spans="1:6" ht="13.5">
      <c r="A220" s="224">
        <v>20</v>
      </c>
      <c r="B220" s="220" t="s">
        <v>243</v>
      </c>
      <c r="C220" s="208">
        <v>286</v>
      </c>
      <c r="D220" s="208">
        <v>242</v>
      </c>
      <c r="E220" s="208">
        <v>210.6</v>
      </c>
      <c r="F220" s="225">
        <v>1</v>
      </c>
    </row>
    <row r="221" spans="1:6" ht="13.5">
      <c r="A221" s="224">
        <v>21</v>
      </c>
      <c r="B221" s="220" t="s">
        <v>243</v>
      </c>
      <c r="C221" s="208">
        <v>288</v>
      </c>
      <c r="D221" s="208">
        <v>243</v>
      </c>
      <c r="E221" s="208">
        <v>217.8</v>
      </c>
      <c r="F221" s="225">
        <v>1</v>
      </c>
    </row>
    <row r="222" spans="1:6" ht="13.5">
      <c r="A222" s="224">
        <v>22</v>
      </c>
      <c r="B222" s="220" t="s">
        <v>243</v>
      </c>
      <c r="C222" s="208">
        <v>282</v>
      </c>
      <c r="D222" s="208">
        <v>236</v>
      </c>
      <c r="E222" s="208">
        <v>198.3</v>
      </c>
      <c r="F222" s="225">
        <v>1</v>
      </c>
    </row>
    <row r="223" spans="1:6" ht="13.5">
      <c r="A223" s="224">
        <v>23</v>
      </c>
      <c r="B223" s="220" t="s">
        <v>243</v>
      </c>
      <c r="C223" s="208">
        <v>281</v>
      </c>
      <c r="D223" s="208">
        <v>236</v>
      </c>
      <c r="E223" s="208">
        <v>185</v>
      </c>
      <c r="F223" s="225">
        <v>1</v>
      </c>
    </row>
    <row r="224" spans="1:6" ht="13.5">
      <c r="A224" s="224">
        <v>24</v>
      </c>
      <c r="B224" s="220" t="s">
        <v>243</v>
      </c>
      <c r="C224" s="208">
        <v>270</v>
      </c>
      <c r="D224" s="208">
        <v>224</v>
      </c>
      <c r="E224" s="208">
        <v>181.9</v>
      </c>
      <c r="F224" s="225">
        <v>1</v>
      </c>
    </row>
    <row r="225" spans="1:6" ht="13.5">
      <c r="A225" s="224">
        <v>25</v>
      </c>
      <c r="B225" s="220" t="s">
        <v>243</v>
      </c>
      <c r="C225" s="208">
        <v>274</v>
      </c>
      <c r="D225" s="208">
        <v>228</v>
      </c>
      <c r="E225" s="208">
        <v>203.4</v>
      </c>
      <c r="F225" s="225">
        <v>1</v>
      </c>
    </row>
    <row r="226" spans="1:6" ht="13.5">
      <c r="A226" s="224">
        <v>26</v>
      </c>
      <c r="B226" s="220" t="s">
        <v>243</v>
      </c>
      <c r="C226" s="208">
        <v>281</v>
      </c>
      <c r="D226" s="208">
        <v>234</v>
      </c>
      <c r="E226" s="208">
        <v>181.8</v>
      </c>
      <c r="F226" s="225">
        <v>1</v>
      </c>
    </row>
    <row r="227" spans="1:6" ht="13.5">
      <c r="A227" s="214">
        <v>27</v>
      </c>
      <c r="B227" s="216" t="s">
        <v>243</v>
      </c>
      <c r="C227" s="218">
        <v>225</v>
      </c>
      <c r="D227" s="218">
        <v>189</v>
      </c>
      <c r="E227" s="218">
        <v>99.2</v>
      </c>
      <c r="F227" s="226">
        <v>1</v>
      </c>
    </row>
    <row r="229" spans="1:7" ht="13.5">
      <c r="A229" s="211"/>
      <c r="B229" s="265" t="s">
        <v>233</v>
      </c>
      <c r="C229" s="212" t="s">
        <v>234</v>
      </c>
      <c r="D229" s="212" t="s">
        <v>235</v>
      </c>
      <c r="E229" s="213" t="s">
        <v>236</v>
      </c>
      <c r="F229" s="212" t="s">
        <v>237</v>
      </c>
      <c r="G229" s="207"/>
    </row>
    <row r="230" spans="1:7" ht="13.5">
      <c r="A230" s="214" t="s">
        <v>238</v>
      </c>
      <c r="B230" s="266"/>
      <c r="C230" s="215" t="s">
        <v>239</v>
      </c>
      <c r="D230" s="215" t="s">
        <v>239</v>
      </c>
      <c r="E230" s="216" t="s">
        <v>240</v>
      </c>
      <c r="F230" s="217" t="s">
        <v>241</v>
      </c>
      <c r="G230" s="207"/>
    </row>
    <row r="231" spans="1:7" ht="13.5">
      <c r="A231" s="224">
        <v>1</v>
      </c>
      <c r="B231" s="220" t="s">
        <v>244</v>
      </c>
      <c r="C231" s="208">
        <v>261</v>
      </c>
      <c r="D231" s="208">
        <v>218</v>
      </c>
      <c r="E231" s="208">
        <v>161.5</v>
      </c>
      <c r="F231" s="225">
        <v>1</v>
      </c>
      <c r="G231" s="207"/>
    </row>
    <row r="232" spans="1:7" ht="13.5">
      <c r="A232" s="224">
        <v>2</v>
      </c>
      <c r="B232" s="220" t="s">
        <v>244</v>
      </c>
      <c r="C232" s="208">
        <v>268</v>
      </c>
      <c r="D232" s="208">
        <v>224</v>
      </c>
      <c r="E232" s="208">
        <v>173.5</v>
      </c>
      <c r="F232" s="225">
        <v>1</v>
      </c>
      <c r="G232" s="207"/>
    </row>
    <row r="233" spans="1:7" ht="13.5">
      <c r="A233" s="224">
        <v>3</v>
      </c>
      <c r="B233" s="220" t="s">
        <v>244</v>
      </c>
      <c r="C233" s="208">
        <v>265</v>
      </c>
      <c r="D233" s="208">
        <v>223</v>
      </c>
      <c r="E233" s="208">
        <v>164.2</v>
      </c>
      <c r="F233" s="225">
        <v>1</v>
      </c>
      <c r="G233" s="207"/>
    </row>
    <row r="234" spans="1:7" ht="13.5">
      <c r="A234" s="224">
        <v>4</v>
      </c>
      <c r="B234" s="220" t="s">
        <v>244</v>
      </c>
      <c r="C234" s="208">
        <v>263</v>
      </c>
      <c r="D234" s="208">
        <v>221</v>
      </c>
      <c r="E234" s="208">
        <v>170.4</v>
      </c>
      <c r="F234" s="225">
        <v>1</v>
      </c>
      <c r="G234" s="207"/>
    </row>
    <row r="235" spans="1:7" ht="13.5">
      <c r="A235" s="224">
        <v>5</v>
      </c>
      <c r="B235" s="220" t="s">
        <v>244</v>
      </c>
      <c r="C235" s="208">
        <v>267</v>
      </c>
      <c r="D235" s="208">
        <v>223</v>
      </c>
      <c r="E235" s="208">
        <v>177.6</v>
      </c>
      <c r="F235" s="225">
        <v>1</v>
      </c>
      <c r="G235" s="207"/>
    </row>
    <row r="236" spans="1:7" ht="13.5">
      <c r="A236" s="224">
        <v>6</v>
      </c>
      <c r="B236" s="220" t="s">
        <v>244</v>
      </c>
      <c r="C236" s="208">
        <v>274</v>
      </c>
      <c r="D236" s="208">
        <v>226</v>
      </c>
      <c r="E236" s="208">
        <v>179.7</v>
      </c>
      <c r="F236" s="225">
        <v>1</v>
      </c>
      <c r="G236" s="207"/>
    </row>
    <row r="237" spans="1:7" ht="13.5">
      <c r="A237" s="224">
        <v>7</v>
      </c>
      <c r="B237" s="220" t="s">
        <v>244</v>
      </c>
      <c r="C237" s="208">
        <v>272</v>
      </c>
      <c r="D237" s="208">
        <v>227</v>
      </c>
      <c r="E237" s="208">
        <v>183</v>
      </c>
      <c r="F237" s="225">
        <v>1</v>
      </c>
      <c r="G237" s="207"/>
    </row>
    <row r="238" spans="1:7" ht="13.5">
      <c r="A238" s="224">
        <v>8</v>
      </c>
      <c r="B238" s="220" t="s">
        <v>244</v>
      </c>
      <c r="C238" s="208">
        <v>242</v>
      </c>
      <c r="D238" s="208">
        <v>203</v>
      </c>
      <c r="E238" s="208">
        <v>287.6</v>
      </c>
      <c r="F238" s="225">
        <v>1</v>
      </c>
      <c r="G238" s="207"/>
    </row>
    <row r="239" spans="1:7" ht="13.5">
      <c r="A239" s="224">
        <v>9</v>
      </c>
      <c r="B239" s="220" t="s">
        <v>244</v>
      </c>
      <c r="C239" s="208">
        <v>270</v>
      </c>
      <c r="D239" s="208">
        <v>226</v>
      </c>
      <c r="E239" s="208">
        <v>163.1</v>
      </c>
      <c r="F239" s="225">
        <v>1</v>
      </c>
      <c r="G239" s="207"/>
    </row>
    <row r="240" spans="1:7" ht="13.5">
      <c r="A240" s="224">
        <v>10</v>
      </c>
      <c r="B240" s="220" t="s">
        <v>244</v>
      </c>
      <c r="C240" s="208">
        <v>254</v>
      </c>
      <c r="D240" s="208">
        <v>209</v>
      </c>
      <c r="E240" s="208">
        <v>158.8</v>
      </c>
      <c r="F240" s="225">
        <v>1</v>
      </c>
      <c r="G240" s="207"/>
    </row>
    <row r="241" spans="1:7" ht="13.5">
      <c r="A241" s="224">
        <v>11</v>
      </c>
      <c r="B241" s="220" t="s">
        <v>244</v>
      </c>
      <c r="C241" s="208">
        <v>257</v>
      </c>
      <c r="D241" s="208">
        <v>234</v>
      </c>
      <c r="E241" s="208">
        <v>212.1</v>
      </c>
      <c r="F241" s="225">
        <v>1</v>
      </c>
      <c r="G241" s="207"/>
    </row>
    <row r="242" spans="1:7" ht="13.5">
      <c r="A242" s="224">
        <v>12</v>
      </c>
      <c r="B242" s="220" t="s">
        <v>244</v>
      </c>
      <c r="C242" s="208">
        <v>278</v>
      </c>
      <c r="D242" s="208">
        <v>239</v>
      </c>
      <c r="E242" s="208">
        <v>208.4</v>
      </c>
      <c r="F242" s="225">
        <v>1</v>
      </c>
      <c r="G242" s="207"/>
    </row>
    <row r="243" spans="1:7" ht="13.5">
      <c r="A243" s="224">
        <v>13</v>
      </c>
      <c r="B243" s="220" t="s">
        <v>244</v>
      </c>
      <c r="C243" s="208">
        <v>284</v>
      </c>
      <c r="D243" s="208">
        <v>208</v>
      </c>
      <c r="E243" s="208">
        <v>149</v>
      </c>
      <c r="F243" s="225">
        <v>1</v>
      </c>
      <c r="G243" s="207"/>
    </row>
    <row r="244" spans="1:7" ht="13.5">
      <c r="A244" s="224">
        <v>14</v>
      </c>
      <c r="B244" s="220" t="s">
        <v>244</v>
      </c>
      <c r="C244" s="208">
        <v>253</v>
      </c>
      <c r="D244" s="208">
        <v>221</v>
      </c>
      <c r="E244" s="229">
        <v>162.9</v>
      </c>
      <c r="F244" s="225">
        <v>1</v>
      </c>
      <c r="G244" s="207"/>
    </row>
    <row r="245" spans="1:7" ht="13.5">
      <c r="A245" s="224">
        <v>15</v>
      </c>
      <c r="B245" s="220" t="s">
        <v>244</v>
      </c>
      <c r="C245" s="208">
        <v>266</v>
      </c>
      <c r="D245" s="208">
        <v>243</v>
      </c>
      <c r="E245" s="208">
        <v>229.3</v>
      </c>
      <c r="F245" s="225">
        <v>1</v>
      </c>
      <c r="G245" s="207"/>
    </row>
    <row r="246" spans="1:7" ht="13.5">
      <c r="A246" s="224">
        <v>16</v>
      </c>
      <c r="B246" s="220" t="s">
        <v>244</v>
      </c>
      <c r="C246" s="208">
        <v>291</v>
      </c>
      <c r="D246" s="208">
        <v>232</v>
      </c>
      <c r="E246" s="208">
        <v>186.1</v>
      </c>
      <c r="F246" s="225">
        <v>1</v>
      </c>
      <c r="G246" s="207"/>
    </row>
    <row r="247" spans="1:7" ht="13.5">
      <c r="A247" s="224">
        <v>17</v>
      </c>
      <c r="B247" s="220" t="s">
        <v>244</v>
      </c>
      <c r="C247" s="208">
        <v>278</v>
      </c>
      <c r="D247" s="208">
        <v>224</v>
      </c>
      <c r="E247" s="208">
        <v>180.4</v>
      </c>
      <c r="F247" s="225">
        <v>1</v>
      </c>
      <c r="G247" s="207"/>
    </row>
    <row r="248" spans="1:7" ht="13.5">
      <c r="A248" s="224">
        <v>18</v>
      </c>
      <c r="B248" s="220" t="s">
        <v>244</v>
      </c>
      <c r="C248" s="208">
        <v>270</v>
      </c>
      <c r="D248" s="208">
        <v>233</v>
      </c>
      <c r="E248" s="208">
        <v>194.9</v>
      </c>
      <c r="F248" s="225">
        <v>1</v>
      </c>
      <c r="G248" s="207"/>
    </row>
    <row r="249" spans="1:7" ht="13.5">
      <c r="A249" s="224">
        <v>19</v>
      </c>
      <c r="B249" s="220" t="s">
        <v>244</v>
      </c>
      <c r="C249" s="208">
        <v>279</v>
      </c>
      <c r="D249" s="208">
        <v>223</v>
      </c>
      <c r="E249" s="208">
        <v>153.3</v>
      </c>
      <c r="F249" s="225">
        <v>1</v>
      </c>
      <c r="G249" s="207"/>
    </row>
    <row r="250" spans="1:7" ht="13.5">
      <c r="A250" s="224">
        <v>20</v>
      </c>
      <c r="B250" s="220" t="s">
        <v>244</v>
      </c>
      <c r="C250" s="208">
        <v>266</v>
      </c>
      <c r="D250" s="208">
        <v>218</v>
      </c>
      <c r="E250" s="208">
        <v>158.7</v>
      </c>
      <c r="F250" s="225">
        <v>1</v>
      </c>
      <c r="G250" s="207"/>
    </row>
    <row r="251" spans="1:7" ht="13.5">
      <c r="A251" s="224">
        <v>21</v>
      </c>
      <c r="B251" s="220" t="s">
        <v>244</v>
      </c>
      <c r="C251" s="208">
        <v>264</v>
      </c>
      <c r="D251" s="208">
        <v>221</v>
      </c>
      <c r="E251" s="208">
        <v>158.6</v>
      </c>
      <c r="F251" s="225">
        <v>1</v>
      </c>
      <c r="G251" s="207"/>
    </row>
    <row r="252" spans="1:7" ht="13.5">
      <c r="A252" s="224">
        <v>22</v>
      </c>
      <c r="B252" s="220" t="s">
        <v>244</v>
      </c>
      <c r="C252" s="208">
        <v>262</v>
      </c>
      <c r="D252" s="208">
        <v>227</v>
      </c>
      <c r="E252" s="208">
        <v>197.7</v>
      </c>
      <c r="F252" s="225">
        <v>1</v>
      </c>
      <c r="G252" s="207"/>
    </row>
    <row r="253" spans="1:7" ht="13.5">
      <c r="A253" s="224">
        <v>23</v>
      </c>
      <c r="B253" s="220" t="s">
        <v>244</v>
      </c>
      <c r="C253" s="208">
        <v>273</v>
      </c>
      <c r="D253" s="208">
        <v>232</v>
      </c>
      <c r="E253" s="208">
        <v>186.3</v>
      </c>
      <c r="F253" s="225">
        <v>1</v>
      </c>
      <c r="G253" s="207"/>
    </row>
    <row r="254" spans="1:7" ht="13.5">
      <c r="A254" s="224">
        <v>24</v>
      </c>
      <c r="B254" s="220" t="s">
        <v>244</v>
      </c>
      <c r="C254" s="208">
        <v>275</v>
      </c>
      <c r="D254" s="208">
        <v>219</v>
      </c>
      <c r="E254" s="208">
        <v>149.6</v>
      </c>
      <c r="F254" s="225">
        <v>1</v>
      </c>
      <c r="G254" s="207"/>
    </row>
    <row r="255" spans="1:7" ht="13.5">
      <c r="A255" s="224">
        <v>25</v>
      </c>
      <c r="B255" s="220" t="s">
        <v>244</v>
      </c>
      <c r="C255" s="208">
        <v>264</v>
      </c>
      <c r="D255" s="208">
        <v>218</v>
      </c>
      <c r="E255" s="208">
        <v>142.2</v>
      </c>
      <c r="F255" s="225">
        <v>1</v>
      </c>
      <c r="G255" s="207"/>
    </row>
    <row r="256" spans="1:7" ht="13.5">
      <c r="A256" s="224">
        <v>26</v>
      </c>
      <c r="B256" s="220" t="s">
        <v>244</v>
      </c>
      <c r="C256" s="208">
        <v>268</v>
      </c>
      <c r="D256" s="208">
        <v>225</v>
      </c>
      <c r="E256" s="208">
        <v>182.6</v>
      </c>
      <c r="F256" s="225">
        <v>1</v>
      </c>
      <c r="G256" s="207"/>
    </row>
    <row r="257" spans="1:7" ht="13.5">
      <c r="A257" s="224">
        <v>27</v>
      </c>
      <c r="B257" s="220" t="s">
        <v>244</v>
      </c>
      <c r="C257" s="208">
        <v>270</v>
      </c>
      <c r="D257" s="208">
        <v>226</v>
      </c>
      <c r="E257" s="208">
        <v>176.4</v>
      </c>
      <c r="F257" s="225">
        <v>1</v>
      </c>
      <c r="G257" s="207"/>
    </row>
    <row r="258" spans="1:7" ht="13.5">
      <c r="A258" s="224">
        <v>28</v>
      </c>
      <c r="B258" s="220" t="s">
        <v>244</v>
      </c>
      <c r="C258" s="208">
        <v>265</v>
      </c>
      <c r="D258" s="208">
        <v>224</v>
      </c>
      <c r="E258" s="208">
        <v>196.6</v>
      </c>
      <c r="F258" s="225">
        <v>1</v>
      </c>
      <c r="G258" s="207"/>
    </row>
    <row r="259" spans="1:7" ht="13.5">
      <c r="A259" s="224">
        <v>29</v>
      </c>
      <c r="B259" s="220" t="s">
        <v>244</v>
      </c>
      <c r="C259" s="208">
        <v>263</v>
      </c>
      <c r="D259" s="208">
        <v>217</v>
      </c>
      <c r="E259" s="208">
        <v>155.8</v>
      </c>
      <c r="F259" s="225">
        <v>1</v>
      </c>
      <c r="G259" s="207"/>
    </row>
    <row r="260" spans="1:7" ht="13.5">
      <c r="A260" s="214">
        <v>30</v>
      </c>
      <c r="B260" s="216" t="s">
        <v>244</v>
      </c>
      <c r="C260" s="218">
        <v>278</v>
      </c>
      <c r="D260" s="218">
        <v>231</v>
      </c>
      <c r="E260" s="218">
        <v>207.8</v>
      </c>
      <c r="F260" s="226">
        <v>1</v>
      </c>
      <c r="G260" s="207"/>
    </row>
    <row r="261" ht="13.5">
      <c r="G261" s="207"/>
    </row>
    <row r="262" spans="1:7" ht="13.5">
      <c r="A262" s="211"/>
      <c r="B262" s="265" t="s">
        <v>233</v>
      </c>
      <c r="C262" s="212" t="s">
        <v>234</v>
      </c>
      <c r="D262" s="212" t="s">
        <v>235</v>
      </c>
      <c r="E262" s="213" t="s">
        <v>236</v>
      </c>
      <c r="F262" s="212" t="s">
        <v>237</v>
      </c>
      <c r="G262" s="207"/>
    </row>
    <row r="263" spans="1:7" ht="13.5">
      <c r="A263" s="214" t="s">
        <v>238</v>
      </c>
      <c r="B263" s="266"/>
      <c r="C263" s="215" t="s">
        <v>239</v>
      </c>
      <c r="D263" s="215" t="s">
        <v>239</v>
      </c>
      <c r="E263" s="216" t="s">
        <v>240</v>
      </c>
      <c r="F263" s="217" t="s">
        <v>241</v>
      </c>
      <c r="G263" s="207"/>
    </row>
    <row r="264" spans="1:6" ht="13.5">
      <c r="A264" s="224">
        <v>1</v>
      </c>
      <c r="B264" s="220" t="s">
        <v>245</v>
      </c>
      <c r="C264" s="208">
        <v>250</v>
      </c>
      <c r="D264" s="208">
        <v>208</v>
      </c>
      <c r="E264" s="208">
        <v>143.3</v>
      </c>
      <c r="F264" s="225">
        <v>1</v>
      </c>
    </row>
    <row r="265" spans="1:6" ht="13.5">
      <c r="A265" s="224">
        <v>2</v>
      </c>
      <c r="B265" s="220" t="s">
        <v>245</v>
      </c>
      <c r="C265" s="208">
        <v>260</v>
      </c>
      <c r="D265" s="208">
        <v>219</v>
      </c>
      <c r="E265" s="208">
        <v>146.2</v>
      </c>
      <c r="F265" s="225">
        <v>1</v>
      </c>
    </row>
    <row r="266" spans="1:6" ht="13.5">
      <c r="A266" s="224">
        <v>3</v>
      </c>
      <c r="B266" s="220" t="s">
        <v>245</v>
      </c>
      <c r="C266" s="208">
        <v>261</v>
      </c>
      <c r="D266" s="208">
        <v>218</v>
      </c>
      <c r="E266" s="208">
        <v>153.1</v>
      </c>
      <c r="F266" s="225">
        <v>1</v>
      </c>
    </row>
    <row r="267" spans="1:6" ht="13.5">
      <c r="A267" s="224">
        <v>4</v>
      </c>
      <c r="B267" s="220" t="s">
        <v>245</v>
      </c>
      <c r="C267" s="208">
        <v>267</v>
      </c>
      <c r="D267" s="208">
        <v>225</v>
      </c>
      <c r="E267" s="208">
        <v>165.6</v>
      </c>
      <c r="F267" s="225">
        <v>1</v>
      </c>
    </row>
    <row r="268" spans="1:6" ht="13.5">
      <c r="A268" s="224">
        <v>5</v>
      </c>
      <c r="B268" s="220" t="s">
        <v>245</v>
      </c>
      <c r="C268" s="208">
        <v>258</v>
      </c>
      <c r="D268" s="208">
        <v>214</v>
      </c>
      <c r="E268" s="208">
        <v>161.9</v>
      </c>
      <c r="F268" s="225">
        <v>1</v>
      </c>
    </row>
    <row r="269" spans="1:6" ht="13.5">
      <c r="A269" s="224">
        <v>6</v>
      </c>
      <c r="B269" s="220" t="s">
        <v>245</v>
      </c>
      <c r="C269" s="208">
        <v>266</v>
      </c>
      <c r="D269" s="208">
        <v>223</v>
      </c>
      <c r="E269" s="208">
        <v>164</v>
      </c>
      <c r="F269" s="225">
        <v>1</v>
      </c>
    </row>
    <row r="270" spans="1:6" ht="13.5">
      <c r="A270" s="224">
        <v>7</v>
      </c>
      <c r="B270" s="220" t="s">
        <v>245</v>
      </c>
      <c r="C270" s="208">
        <v>274</v>
      </c>
      <c r="D270" s="208">
        <v>228</v>
      </c>
      <c r="E270" s="208">
        <v>165.4</v>
      </c>
      <c r="F270" s="225">
        <v>1</v>
      </c>
    </row>
    <row r="271" spans="1:6" ht="13.5">
      <c r="A271" s="224">
        <v>8</v>
      </c>
      <c r="B271" s="220" t="s">
        <v>245</v>
      </c>
      <c r="C271" s="208">
        <v>245</v>
      </c>
      <c r="D271" s="208">
        <v>208</v>
      </c>
      <c r="E271" s="208">
        <v>147.7</v>
      </c>
      <c r="F271" s="225">
        <v>1</v>
      </c>
    </row>
    <row r="272" spans="1:6" ht="13.5">
      <c r="A272" s="224">
        <v>9</v>
      </c>
      <c r="B272" s="220" t="s">
        <v>245</v>
      </c>
      <c r="C272" s="208">
        <v>261</v>
      </c>
      <c r="D272" s="208">
        <v>220</v>
      </c>
      <c r="E272" s="208">
        <v>173.2</v>
      </c>
      <c r="F272" s="225">
        <v>1</v>
      </c>
    </row>
    <row r="273" spans="1:6" ht="13.5">
      <c r="A273" s="224">
        <v>10</v>
      </c>
      <c r="B273" s="220" t="s">
        <v>245</v>
      </c>
      <c r="C273" s="208">
        <v>256</v>
      </c>
      <c r="D273" s="208">
        <v>213</v>
      </c>
      <c r="E273" s="208">
        <v>172.5</v>
      </c>
      <c r="F273" s="225">
        <v>1</v>
      </c>
    </row>
    <row r="274" spans="1:6" ht="13.5">
      <c r="A274" s="224">
        <v>11</v>
      </c>
      <c r="B274" s="220" t="s">
        <v>245</v>
      </c>
      <c r="C274" s="208">
        <v>256</v>
      </c>
      <c r="D274" s="208">
        <v>213</v>
      </c>
      <c r="E274" s="208">
        <v>148.2</v>
      </c>
      <c r="F274" s="225">
        <v>1</v>
      </c>
    </row>
    <row r="275" spans="1:6" ht="13.5">
      <c r="A275" s="224">
        <v>12</v>
      </c>
      <c r="B275" s="220" t="s">
        <v>245</v>
      </c>
      <c r="C275" s="208">
        <v>258</v>
      </c>
      <c r="D275" s="208">
        <v>216</v>
      </c>
      <c r="E275" s="208">
        <v>173.6</v>
      </c>
      <c r="F275" s="225">
        <v>1</v>
      </c>
    </row>
    <row r="276" spans="1:6" ht="13.5">
      <c r="A276" s="224">
        <v>13</v>
      </c>
      <c r="B276" s="220" t="s">
        <v>245</v>
      </c>
      <c r="C276" s="208">
        <v>275</v>
      </c>
      <c r="D276" s="208">
        <v>231</v>
      </c>
      <c r="E276" s="208">
        <v>161.8</v>
      </c>
      <c r="F276" s="225">
        <v>1</v>
      </c>
    </row>
    <row r="277" spans="1:6" ht="13.5">
      <c r="A277" s="224">
        <v>14</v>
      </c>
      <c r="B277" s="220" t="s">
        <v>245</v>
      </c>
      <c r="C277" s="208">
        <v>270</v>
      </c>
      <c r="D277" s="208">
        <v>227</v>
      </c>
      <c r="E277" s="229">
        <v>160.9</v>
      </c>
      <c r="F277" s="225">
        <v>1</v>
      </c>
    </row>
    <row r="278" spans="1:6" ht="13.5">
      <c r="A278" s="224">
        <v>15</v>
      </c>
      <c r="B278" s="220" t="s">
        <v>245</v>
      </c>
      <c r="C278" s="208">
        <v>264</v>
      </c>
      <c r="D278" s="208">
        <v>221</v>
      </c>
      <c r="E278" s="208">
        <v>168.4</v>
      </c>
      <c r="F278" s="225">
        <v>1</v>
      </c>
    </row>
    <row r="279" spans="1:6" ht="13.5">
      <c r="A279" s="224">
        <v>16</v>
      </c>
      <c r="B279" s="220" t="s">
        <v>245</v>
      </c>
      <c r="C279" s="208">
        <v>267</v>
      </c>
      <c r="D279" s="208">
        <v>221</v>
      </c>
      <c r="E279" s="208">
        <v>163.9</v>
      </c>
      <c r="F279" s="225">
        <v>1</v>
      </c>
    </row>
    <row r="280" spans="1:6" ht="13.5">
      <c r="A280" s="224">
        <v>17</v>
      </c>
      <c r="B280" s="220" t="s">
        <v>245</v>
      </c>
      <c r="C280" s="208">
        <v>276</v>
      </c>
      <c r="D280" s="208">
        <v>232</v>
      </c>
      <c r="E280" s="208">
        <v>174.8</v>
      </c>
      <c r="F280" s="225">
        <v>1</v>
      </c>
    </row>
    <row r="281" spans="1:6" ht="13.5">
      <c r="A281" s="224">
        <v>18</v>
      </c>
      <c r="B281" s="220" t="s">
        <v>245</v>
      </c>
      <c r="C281" s="208">
        <v>257</v>
      </c>
      <c r="D281" s="208">
        <v>215</v>
      </c>
      <c r="E281" s="208">
        <v>153.5</v>
      </c>
      <c r="F281" s="225">
        <v>1</v>
      </c>
    </row>
    <row r="282" spans="1:6" ht="13.5">
      <c r="A282" s="224">
        <v>19</v>
      </c>
      <c r="B282" s="220" t="s">
        <v>245</v>
      </c>
      <c r="C282" s="208">
        <v>270</v>
      </c>
      <c r="D282" s="208">
        <v>226</v>
      </c>
      <c r="E282" s="208">
        <v>161.9</v>
      </c>
      <c r="F282" s="225">
        <v>1</v>
      </c>
    </row>
    <row r="283" spans="1:6" ht="13.5">
      <c r="A283" s="224">
        <v>20</v>
      </c>
      <c r="B283" s="220" t="s">
        <v>245</v>
      </c>
      <c r="C283" s="208">
        <v>263</v>
      </c>
      <c r="D283" s="208">
        <v>222</v>
      </c>
      <c r="E283" s="208">
        <v>150.3</v>
      </c>
      <c r="F283" s="225">
        <v>1</v>
      </c>
    </row>
    <row r="284" spans="1:6" ht="13.5">
      <c r="A284" s="224">
        <v>21</v>
      </c>
      <c r="B284" s="220" t="s">
        <v>245</v>
      </c>
      <c r="C284" s="208">
        <v>248</v>
      </c>
      <c r="D284" s="208">
        <v>203</v>
      </c>
      <c r="E284" s="208">
        <v>141.6</v>
      </c>
      <c r="F284" s="225">
        <v>1</v>
      </c>
    </row>
    <row r="285" spans="1:6" ht="13.5">
      <c r="A285" s="224">
        <v>22</v>
      </c>
      <c r="B285" s="220" t="s">
        <v>245</v>
      </c>
      <c r="C285" s="208">
        <v>260</v>
      </c>
      <c r="D285" s="208">
        <v>215</v>
      </c>
      <c r="E285" s="208">
        <v>172</v>
      </c>
      <c r="F285" s="225">
        <v>1</v>
      </c>
    </row>
    <row r="286" spans="1:6" ht="13.5">
      <c r="A286" s="224">
        <v>23</v>
      </c>
      <c r="B286" s="220" t="s">
        <v>245</v>
      </c>
      <c r="C286" s="208">
        <v>267</v>
      </c>
      <c r="D286" s="208">
        <v>222</v>
      </c>
      <c r="E286" s="208">
        <v>161.4</v>
      </c>
      <c r="F286" s="225">
        <v>1</v>
      </c>
    </row>
    <row r="287" spans="1:6" ht="13.5">
      <c r="A287" s="224">
        <v>24</v>
      </c>
      <c r="B287" s="220" t="s">
        <v>245</v>
      </c>
      <c r="C287" s="208">
        <v>266</v>
      </c>
      <c r="D287" s="208">
        <v>217</v>
      </c>
      <c r="E287" s="208">
        <v>154.1</v>
      </c>
      <c r="F287" s="225">
        <v>1</v>
      </c>
    </row>
    <row r="288" spans="1:6" ht="13.5">
      <c r="A288" s="224">
        <v>25</v>
      </c>
      <c r="B288" s="220" t="s">
        <v>245</v>
      </c>
      <c r="C288" s="208">
        <v>259</v>
      </c>
      <c r="D288" s="208">
        <v>216</v>
      </c>
      <c r="E288" s="208">
        <v>171</v>
      </c>
      <c r="F288" s="225">
        <v>1</v>
      </c>
    </row>
    <row r="289" spans="1:6" ht="13.5">
      <c r="A289" s="224">
        <v>26</v>
      </c>
      <c r="B289" s="220" t="s">
        <v>245</v>
      </c>
      <c r="C289" s="208">
        <v>265</v>
      </c>
      <c r="D289" s="208">
        <v>220</v>
      </c>
      <c r="E289" s="208">
        <v>154.3</v>
      </c>
      <c r="F289" s="225">
        <v>1</v>
      </c>
    </row>
    <row r="290" spans="1:6" ht="13.5">
      <c r="A290" s="224">
        <v>27</v>
      </c>
      <c r="B290" s="220" t="s">
        <v>245</v>
      </c>
      <c r="C290" s="208">
        <v>261</v>
      </c>
      <c r="D290" s="208">
        <v>222</v>
      </c>
      <c r="E290" s="208">
        <v>153.3</v>
      </c>
      <c r="F290" s="225">
        <v>1</v>
      </c>
    </row>
    <row r="291" spans="1:6" ht="13.5">
      <c r="A291" s="224">
        <v>28</v>
      </c>
      <c r="B291" s="220" t="s">
        <v>245</v>
      </c>
      <c r="C291" s="208">
        <v>251</v>
      </c>
      <c r="D291" s="208">
        <v>209</v>
      </c>
      <c r="E291" s="208">
        <v>153.3</v>
      </c>
      <c r="F291" s="225">
        <v>1</v>
      </c>
    </row>
    <row r="292" spans="1:6" ht="13.5">
      <c r="A292" s="224">
        <v>29</v>
      </c>
      <c r="B292" s="220" t="s">
        <v>245</v>
      </c>
      <c r="C292" s="208">
        <v>248</v>
      </c>
      <c r="D292" s="208">
        <v>206</v>
      </c>
      <c r="E292" s="208">
        <v>145.8</v>
      </c>
      <c r="F292" s="225">
        <v>1</v>
      </c>
    </row>
    <row r="293" spans="1:6" ht="13.5">
      <c r="A293" s="214">
        <v>30</v>
      </c>
      <c r="B293" s="216" t="s">
        <v>245</v>
      </c>
      <c r="C293" s="218">
        <v>253</v>
      </c>
      <c r="D293" s="218">
        <v>212</v>
      </c>
      <c r="E293" s="218">
        <v>142</v>
      </c>
      <c r="F293" s="226">
        <v>1</v>
      </c>
    </row>
    <row r="294" ht="13.5">
      <c r="B294" s="222" t="s">
        <v>317</v>
      </c>
    </row>
  </sheetData>
  <mergeCells count="14">
    <mergeCell ref="B128:B129"/>
    <mergeCell ref="B262:B263"/>
    <mergeCell ref="B147:B148"/>
    <mergeCell ref="B169:B170"/>
    <mergeCell ref="B199:B200"/>
    <mergeCell ref="B229:B230"/>
    <mergeCell ref="B53:B54"/>
    <mergeCell ref="B75:B76"/>
    <mergeCell ref="B98:B99"/>
    <mergeCell ref="B112:B113"/>
    <mergeCell ref="A1:C1"/>
    <mergeCell ref="B7:B8"/>
    <mergeCell ref="B19:B20"/>
    <mergeCell ref="B34:B3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Q39" sqref="Q39"/>
    </sheetView>
  </sheetViews>
  <sheetFormatPr defaultColWidth="9.00390625" defaultRowHeight="13.5"/>
  <cols>
    <col min="1" max="1" width="5.00390625" style="0" customWidth="1"/>
    <col min="2" max="3" width="9.25390625" style="0" bestFit="1" customWidth="1"/>
    <col min="4" max="4" width="7.375" style="0" bestFit="1" customWidth="1"/>
    <col min="5" max="5" width="5.25390625" style="0" bestFit="1" customWidth="1"/>
    <col min="6" max="6" width="3.00390625" style="0" customWidth="1"/>
    <col min="7" max="7" width="6.00390625" style="0" customWidth="1"/>
    <col min="8" max="9" width="9.25390625" style="0" bestFit="1" customWidth="1"/>
    <col min="10" max="10" width="7.375" style="0" bestFit="1" customWidth="1"/>
    <col min="11" max="12" width="5.25390625" style="0" bestFit="1" customWidth="1"/>
    <col min="13" max="13" width="13.50390625" style="0" customWidth="1"/>
    <col min="14" max="14" width="8.25390625" style="0" bestFit="1" customWidth="1"/>
    <col min="18" max="19" width="5.25390625" style="0" bestFit="1" customWidth="1"/>
    <col min="20" max="20" width="3.125" style="0" customWidth="1"/>
    <col min="21" max="21" width="4.125" style="0" bestFit="1" customWidth="1"/>
    <col min="22" max="23" width="9.25390625" style="0" bestFit="1" customWidth="1"/>
    <col min="24" max="24" width="7.375" style="0" bestFit="1" customWidth="1"/>
    <col min="25" max="26" width="5.25390625" style="0" bestFit="1" customWidth="1"/>
    <col min="27" max="27" width="3.125" style="0" customWidth="1"/>
    <col min="28" max="28" width="3.375" style="0" customWidth="1"/>
    <col min="32" max="33" width="5.25390625" style="0" bestFit="1" customWidth="1"/>
    <col min="34" max="34" width="3.125" style="0" customWidth="1"/>
    <col min="35" max="35" width="3.375" style="0" customWidth="1"/>
    <col min="39" max="39" width="5.25390625" style="0" bestFit="1" customWidth="1"/>
    <col min="40" max="40" width="3.125" style="0" customWidth="1"/>
    <col min="41" max="41" width="3.25390625" style="0" customWidth="1"/>
    <col min="45" max="45" width="5.25390625" style="0" bestFit="1" customWidth="1"/>
  </cols>
  <sheetData>
    <row r="1" ht="13.5">
      <c r="A1" t="s">
        <v>269</v>
      </c>
    </row>
    <row r="3" spans="1:13" ht="13.5">
      <c r="A3" t="s">
        <v>270</v>
      </c>
      <c r="G3" t="s">
        <v>271</v>
      </c>
      <c r="M3" s="373" t="s">
        <v>272</v>
      </c>
    </row>
    <row r="4" spans="1:14" s="233" customFormat="1" ht="13.5">
      <c r="A4" s="245" t="s">
        <v>248</v>
      </c>
      <c r="B4" s="245" t="s">
        <v>249</v>
      </c>
      <c r="C4" s="245" t="s">
        <v>250</v>
      </c>
      <c r="D4" s="245" t="s">
        <v>251</v>
      </c>
      <c r="E4" s="245" t="s">
        <v>252</v>
      </c>
      <c r="G4" s="245" t="s">
        <v>255</v>
      </c>
      <c r="H4" s="245" t="s">
        <v>249</v>
      </c>
      <c r="I4" s="245" t="s">
        <v>250</v>
      </c>
      <c r="J4" s="245" t="s">
        <v>251</v>
      </c>
      <c r="K4" s="245" t="s">
        <v>252</v>
      </c>
      <c r="M4" s="245" t="s">
        <v>256</v>
      </c>
      <c r="N4" s="245" t="s">
        <v>257</v>
      </c>
    </row>
    <row r="5" spans="1:14" ht="13.5">
      <c r="A5">
        <v>1</v>
      </c>
      <c r="B5">
        <v>228</v>
      </c>
      <c r="C5">
        <v>191</v>
      </c>
      <c r="D5" s="250">
        <v>107.3</v>
      </c>
      <c r="E5" s="233" t="s">
        <v>259</v>
      </c>
      <c r="G5">
        <v>1</v>
      </c>
      <c r="H5">
        <v>204</v>
      </c>
      <c r="I5">
        <v>168</v>
      </c>
      <c r="J5" s="250">
        <v>68.9</v>
      </c>
      <c r="K5" s="233" t="s">
        <v>259</v>
      </c>
      <c r="M5">
        <v>21</v>
      </c>
      <c r="N5">
        <v>5</v>
      </c>
    </row>
    <row r="6" spans="1:14" ht="13.5">
      <c r="A6">
        <v>2</v>
      </c>
      <c r="B6">
        <v>237</v>
      </c>
      <c r="C6">
        <v>198</v>
      </c>
      <c r="D6" s="250">
        <v>131.9</v>
      </c>
      <c r="E6" s="233" t="s">
        <v>259</v>
      </c>
      <c r="G6">
        <v>2</v>
      </c>
      <c r="H6">
        <v>216</v>
      </c>
      <c r="I6">
        <v>180</v>
      </c>
      <c r="J6" s="250">
        <v>96.4</v>
      </c>
      <c r="K6" s="233" t="s">
        <v>259</v>
      </c>
      <c r="M6">
        <v>22</v>
      </c>
      <c r="N6">
        <v>29</v>
      </c>
    </row>
    <row r="7" spans="1:14" ht="13.5">
      <c r="A7">
        <v>3</v>
      </c>
      <c r="B7">
        <v>233</v>
      </c>
      <c r="C7">
        <v>194</v>
      </c>
      <c r="D7" s="250">
        <v>103.9</v>
      </c>
      <c r="E7" s="233" t="s">
        <v>259</v>
      </c>
      <c r="G7">
        <v>3</v>
      </c>
      <c r="H7">
        <v>213</v>
      </c>
      <c r="I7">
        <v>176</v>
      </c>
      <c r="J7" s="250">
        <v>87.9</v>
      </c>
      <c r="K7" s="233" t="s">
        <v>259</v>
      </c>
      <c r="M7">
        <v>23</v>
      </c>
      <c r="N7">
        <v>42</v>
      </c>
    </row>
    <row r="8" spans="1:14" ht="13.5">
      <c r="A8">
        <v>4</v>
      </c>
      <c r="B8">
        <v>255</v>
      </c>
      <c r="C8">
        <v>216</v>
      </c>
      <c r="D8" s="250">
        <v>162</v>
      </c>
      <c r="E8" s="233" t="s">
        <v>259</v>
      </c>
      <c r="G8">
        <v>4</v>
      </c>
      <c r="H8">
        <v>206</v>
      </c>
      <c r="I8">
        <v>171</v>
      </c>
      <c r="J8" s="250">
        <v>71.2</v>
      </c>
      <c r="K8" s="233" t="s">
        <v>259</v>
      </c>
      <c r="M8">
        <v>24</v>
      </c>
      <c r="N8">
        <v>17</v>
      </c>
    </row>
    <row r="9" spans="1:14" ht="13.5">
      <c r="A9">
        <v>5</v>
      </c>
      <c r="B9">
        <v>241</v>
      </c>
      <c r="C9">
        <v>199</v>
      </c>
      <c r="D9" s="250">
        <v>105.6</v>
      </c>
      <c r="E9" s="233" t="s">
        <v>259</v>
      </c>
      <c r="G9">
        <v>5</v>
      </c>
      <c r="H9">
        <v>219</v>
      </c>
      <c r="I9">
        <v>182</v>
      </c>
      <c r="J9" s="250">
        <v>98.2</v>
      </c>
      <c r="K9" s="233" t="s">
        <v>259</v>
      </c>
      <c r="M9">
        <v>25</v>
      </c>
      <c r="N9">
        <v>1</v>
      </c>
    </row>
    <row r="10" spans="1:13" ht="13.5">
      <c r="A10">
        <v>6</v>
      </c>
      <c r="B10">
        <v>223</v>
      </c>
      <c r="C10">
        <v>187</v>
      </c>
      <c r="D10" s="250">
        <v>94</v>
      </c>
      <c r="E10" s="233" t="s">
        <v>259</v>
      </c>
      <c r="G10">
        <v>6</v>
      </c>
      <c r="H10">
        <v>221</v>
      </c>
      <c r="I10">
        <v>184</v>
      </c>
      <c r="J10" s="250">
        <v>98.7</v>
      </c>
      <c r="K10" s="233" t="s">
        <v>259</v>
      </c>
      <c r="M10">
        <v>26</v>
      </c>
    </row>
    <row r="11" spans="1:14" ht="13.5">
      <c r="A11">
        <v>7</v>
      </c>
      <c r="B11">
        <v>235</v>
      </c>
      <c r="C11">
        <v>196</v>
      </c>
      <c r="D11" s="250">
        <v>123</v>
      </c>
      <c r="E11" s="233" t="s">
        <v>259</v>
      </c>
      <c r="G11">
        <v>7</v>
      </c>
      <c r="H11">
        <v>229</v>
      </c>
      <c r="I11">
        <v>190</v>
      </c>
      <c r="J11" s="250">
        <v>102.7</v>
      </c>
      <c r="K11" s="233" t="s">
        <v>259</v>
      </c>
      <c r="M11" s="372" t="s">
        <v>260</v>
      </c>
      <c r="N11" s="372">
        <f>SUM(N5:N10)</f>
        <v>94</v>
      </c>
    </row>
    <row r="12" spans="1:13" ht="13.5">
      <c r="A12">
        <v>8</v>
      </c>
      <c r="B12">
        <v>266</v>
      </c>
      <c r="C12">
        <v>223</v>
      </c>
      <c r="D12" s="250">
        <v>162</v>
      </c>
      <c r="E12" s="233" t="s">
        <v>273</v>
      </c>
      <c r="G12">
        <v>8</v>
      </c>
      <c r="H12">
        <v>220</v>
      </c>
      <c r="I12">
        <v>186</v>
      </c>
      <c r="J12" s="250">
        <v>97.8</v>
      </c>
      <c r="K12" s="233" t="s">
        <v>273</v>
      </c>
      <c r="M12" t="s">
        <v>263</v>
      </c>
    </row>
    <row r="13" spans="1:15" ht="13.5">
      <c r="A13">
        <v>9</v>
      </c>
      <c r="B13">
        <v>238</v>
      </c>
      <c r="C13">
        <v>198</v>
      </c>
      <c r="D13" s="250">
        <v>121.4</v>
      </c>
      <c r="E13" s="233" t="s">
        <v>273</v>
      </c>
      <c r="G13">
        <v>9</v>
      </c>
      <c r="H13">
        <v>218</v>
      </c>
      <c r="I13">
        <v>182</v>
      </c>
      <c r="J13" s="250">
        <v>85.7</v>
      </c>
      <c r="K13" s="233" t="s">
        <v>273</v>
      </c>
      <c r="M13" t="s">
        <v>326</v>
      </c>
      <c r="O13" s="251" t="s">
        <v>274</v>
      </c>
    </row>
    <row r="14" spans="1:11" ht="13.5">
      <c r="A14">
        <v>10</v>
      </c>
      <c r="B14">
        <v>239</v>
      </c>
      <c r="C14">
        <v>198</v>
      </c>
      <c r="D14" s="251">
        <v>112.7</v>
      </c>
      <c r="E14" s="233" t="s">
        <v>262</v>
      </c>
      <c r="G14">
        <v>10</v>
      </c>
      <c r="H14">
        <v>214</v>
      </c>
      <c r="I14">
        <v>179</v>
      </c>
      <c r="J14" s="250">
        <v>89.4</v>
      </c>
      <c r="K14" s="233" t="s">
        <v>262</v>
      </c>
    </row>
    <row r="15" spans="1:11" ht="13.5">
      <c r="A15">
        <v>11</v>
      </c>
      <c r="B15">
        <v>233</v>
      </c>
      <c r="C15">
        <v>196</v>
      </c>
      <c r="D15" s="250">
        <v>107.4</v>
      </c>
      <c r="E15" s="233" t="s">
        <v>275</v>
      </c>
      <c r="G15">
        <v>11</v>
      </c>
      <c r="H15">
        <v>225</v>
      </c>
      <c r="I15">
        <v>186</v>
      </c>
      <c r="J15" s="250">
        <v>101.8</v>
      </c>
      <c r="K15" s="233" t="s">
        <v>275</v>
      </c>
    </row>
    <row r="16" spans="1:11" ht="13.5">
      <c r="A16">
        <v>12</v>
      </c>
      <c r="B16">
        <v>234</v>
      </c>
      <c r="C16">
        <v>197</v>
      </c>
      <c r="D16" s="250">
        <v>128.1</v>
      </c>
      <c r="E16" s="233" t="s">
        <v>275</v>
      </c>
      <c r="G16">
        <v>12</v>
      </c>
      <c r="H16">
        <v>223</v>
      </c>
      <c r="I16">
        <v>186</v>
      </c>
      <c r="J16" s="250">
        <v>100.6</v>
      </c>
      <c r="K16" s="233" t="s">
        <v>275</v>
      </c>
    </row>
    <row r="17" spans="1:13" ht="13.5">
      <c r="A17">
        <v>13</v>
      </c>
      <c r="B17">
        <v>220</v>
      </c>
      <c r="C17">
        <v>185</v>
      </c>
      <c r="D17" s="250">
        <v>85</v>
      </c>
      <c r="E17" s="233" t="s">
        <v>275</v>
      </c>
      <c r="G17">
        <v>13</v>
      </c>
      <c r="H17">
        <v>229</v>
      </c>
      <c r="I17">
        <v>188</v>
      </c>
      <c r="J17" s="250">
        <v>98.5</v>
      </c>
      <c r="K17" s="233" t="s">
        <v>275</v>
      </c>
      <c r="M17" s="373" t="s">
        <v>276</v>
      </c>
    </row>
    <row r="18" spans="1:14" ht="13.5">
      <c r="A18">
        <v>14</v>
      </c>
      <c r="B18">
        <v>226</v>
      </c>
      <c r="C18">
        <v>189</v>
      </c>
      <c r="D18" s="250">
        <v>98.9</v>
      </c>
      <c r="E18" s="233" t="s">
        <v>277</v>
      </c>
      <c r="G18">
        <v>14</v>
      </c>
      <c r="H18">
        <v>222</v>
      </c>
      <c r="I18">
        <v>167</v>
      </c>
      <c r="J18" s="250">
        <v>80.6</v>
      </c>
      <c r="K18" s="233" t="s">
        <v>277</v>
      </c>
      <c r="M18" s="245" t="s">
        <v>256</v>
      </c>
      <c r="N18" s="245" t="s">
        <v>257</v>
      </c>
    </row>
    <row r="19" spans="1:14" ht="13.5">
      <c r="A19">
        <v>15</v>
      </c>
      <c r="B19">
        <v>233</v>
      </c>
      <c r="C19">
        <v>194</v>
      </c>
      <c r="D19" s="251">
        <v>110.8</v>
      </c>
      <c r="E19" s="233" t="s">
        <v>259</v>
      </c>
      <c r="G19">
        <v>15</v>
      </c>
      <c r="H19">
        <v>217</v>
      </c>
      <c r="I19">
        <v>182</v>
      </c>
      <c r="J19" s="250">
        <v>86.1</v>
      </c>
      <c r="K19" s="233" t="s">
        <v>259</v>
      </c>
      <c r="M19">
        <v>18</v>
      </c>
      <c r="N19">
        <v>1</v>
      </c>
    </row>
    <row r="20" spans="1:14" ht="13.5">
      <c r="A20">
        <v>16</v>
      </c>
      <c r="B20">
        <v>246</v>
      </c>
      <c r="C20">
        <v>204</v>
      </c>
      <c r="D20" s="250">
        <v>137.4</v>
      </c>
      <c r="E20" s="233" t="s">
        <v>259</v>
      </c>
      <c r="G20">
        <v>16</v>
      </c>
      <c r="H20">
        <v>212</v>
      </c>
      <c r="I20">
        <v>176</v>
      </c>
      <c r="J20" s="250">
        <v>84.9</v>
      </c>
      <c r="K20" s="233" t="s">
        <v>259</v>
      </c>
      <c r="M20">
        <v>19</v>
      </c>
      <c r="N20">
        <v>7</v>
      </c>
    </row>
    <row r="21" spans="1:14" ht="13.5">
      <c r="A21">
        <v>17</v>
      </c>
      <c r="B21">
        <v>252</v>
      </c>
      <c r="C21">
        <v>208</v>
      </c>
      <c r="D21" s="250">
        <v>134.8</v>
      </c>
      <c r="E21" s="233" t="s">
        <v>259</v>
      </c>
      <c r="G21">
        <v>17</v>
      </c>
      <c r="H21">
        <v>218</v>
      </c>
      <c r="I21">
        <v>183</v>
      </c>
      <c r="J21" s="250">
        <v>85.3</v>
      </c>
      <c r="K21" s="233" t="s">
        <v>259</v>
      </c>
      <c r="M21">
        <v>20</v>
      </c>
      <c r="N21">
        <v>18</v>
      </c>
    </row>
    <row r="22" spans="1:14" ht="13.5">
      <c r="A22">
        <v>18</v>
      </c>
      <c r="B22">
        <v>246</v>
      </c>
      <c r="C22">
        <v>203</v>
      </c>
      <c r="D22" s="251">
        <v>120.6</v>
      </c>
      <c r="E22" s="233" t="s">
        <v>259</v>
      </c>
      <c r="G22">
        <v>18</v>
      </c>
      <c r="H22">
        <v>216</v>
      </c>
      <c r="I22">
        <v>176</v>
      </c>
      <c r="J22" s="251">
        <v>89</v>
      </c>
      <c r="K22" s="233" t="s">
        <v>259</v>
      </c>
      <c r="M22">
        <v>21</v>
      </c>
      <c r="N22">
        <v>35</v>
      </c>
    </row>
    <row r="23" spans="1:14" ht="13.5">
      <c r="A23">
        <v>19</v>
      </c>
      <c r="B23">
        <v>224</v>
      </c>
      <c r="C23">
        <v>188</v>
      </c>
      <c r="D23" s="251">
        <v>102.5</v>
      </c>
      <c r="E23" s="233" t="s">
        <v>259</v>
      </c>
      <c r="G23">
        <v>19</v>
      </c>
      <c r="H23">
        <v>212</v>
      </c>
      <c r="I23">
        <v>178</v>
      </c>
      <c r="J23" s="251">
        <v>77.7</v>
      </c>
      <c r="K23" s="233" t="s">
        <v>259</v>
      </c>
      <c r="M23">
        <v>22</v>
      </c>
      <c r="N23">
        <v>58</v>
      </c>
    </row>
    <row r="24" spans="1:14" ht="13.5">
      <c r="A24">
        <v>20</v>
      </c>
      <c r="B24">
        <v>235</v>
      </c>
      <c r="C24">
        <v>197</v>
      </c>
      <c r="D24" s="251">
        <v>113.5</v>
      </c>
      <c r="E24" s="233" t="s">
        <v>259</v>
      </c>
      <c r="G24">
        <v>20</v>
      </c>
      <c r="H24">
        <v>223</v>
      </c>
      <c r="I24">
        <v>184</v>
      </c>
      <c r="J24" s="251">
        <v>83.4</v>
      </c>
      <c r="K24" s="233" t="s">
        <v>259</v>
      </c>
      <c r="M24">
        <v>23</v>
      </c>
      <c r="N24">
        <v>15</v>
      </c>
    </row>
    <row r="25" spans="1:14" ht="13.5">
      <c r="A25">
        <v>21</v>
      </c>
      <c r="B25">
        <v>245</v>
      </c>
      <c r="C25">
        <v>204</v>
      </c>
      <c r="D25" s="251">
        <v>129.2</v>
      </c>
      <c r="E25" s="233" t="s">
        <v>259</v>
      </c>
      <c r="G25">
        <v>21</v>
      </c>
      <c r="H25">
        <v>210</v>
      </c>
      <c r="I25">
        <v>173</v>
      </c>
      <c r="J25" s="251">
        <v>80</v>
      </c>
      <c r="K25" s="233" t="s">
        <v>258</v>
      </c>
      <c r="M25">
        <v>24</v>
      </c>
      <c r="N25">
        <v>3</v>
      </c>
    </row>
    <row r="26" spans="1:14" ht="13.5">
      <c r="A26">
        <v>22</v>
      </c>
      <c r="B26">
        <v>252</v>
      </c>
      <c r="C26">
        <v>210</v>
      </c>
      <c r="D26" s="251">
        <v>126.2</v>
      </c>
      <c r="E26" s="233" t="s">
        <v>259</v>
      </c>
      <c r="G26">
        <v>22</v>
      </c>
      <c r="H26">
        <v>226</v>
      </c>
      <c r="I26">
        <v>191</v>
      </c>
      <c r="J26" s="251">
        <v>98.9</v>
      </c>
      <c r="K26" s="233" t="s">
        <v>259</v>
      </c>
      <c r="M26">
        <v>25</v>
      </c>
      <c r="N26">
        <v>1</v>
      </c>
    </row>
    <row r="27" spans="1:14" ht="13.5">
      <c r="A27">
        <v>23</v>
      </c>
      <c r="B27">
        <v>231</v>
      </c>
      <c r="C27">
        <v>193</v>
      </c>
      <c r="D27" s="251">
        <v>111.5</v>
      </c>
      <c r="E27" s="233" t="s">
        <v>259</v>
      </c>
      <c r="G27">
        <v>23</v>
      </c>
      <c r="H27">
        <v>219</v>
      </c>
      <c r="I27">
        <v>181</v>
      </c>
      <c r="J27" s="251">
        <v>86</v>
      </c>
      <c r="K27" s="233" t="s">
        <v>259</v>
      </c>
      <c r="M27" s="372" t="s">
        <v>260</v>
      </c>
      <c r="N27" s="372">
        <f>SUM(N19:N26)</f>
        <v>138</v>
      </c>
    </row>
    <row r="28" spans="1:13" ht="13.5">
      <c r="A28">
        <v>24</v>
      </c>
      <c r="B28">
        <v>227</v>
      </c>
      <c r="C28">
        <v>185</v>
      </c>
      <c r="D28" s="251">
        <v>100.3</v>
      </c>
      <c r="E28" s="233" t="s">
        <v>259</v>
      </c>
      <c r="G28">
        <v>24</v>
      </c>
      <c r="H28">
        <v>224</v>
      </c>
      <c r="I28">
        <v>184</v>
      </c>
      <c r="J28" s="251">
        <v>93.9</v>
      </c>
      <c r="K28" s="233" t="s">
        <v>259</v>
      </c>
      <c r="M28" t="s">
        <v>263</v>
      </c>
    </row>
    <row r="29" spans="1:15" ht="13.5">
      <c r="A29">
        <v>25</v>
      </c>
      <c r="B29">
        <v>236</v>
      </c>
      <c r="C29">
        <v>196</v>
      </c>
      <c r="D29" s="251">
        <v>105.9</v>
      </c>
      <c r="E29" s="233" t="s">
        <v>273</v>
      </c>
      <c r="G29">
        <v>25</v>
      </c>
      <c r="H29">
        <v>220</v>
      </c>
      <c r="I29">
        <v>183</v>
      </c>
      <c r="J29" s="251">
        <v>90.3</v>
      </c>
      <c r="K29" s="233" t="s">
        <v>273</v>
      </c>
      <c r="M29" t="s">
        <v>326</v>
      </c>
      <c r="O29" s="251" t="s">
        <v>278</v>
      </c>
    </row>
    <row r="30" spans="1:11" ht="13.5">
      <c r="A30">
        <v>26</v>
      </c>
      <c r="B30">
        <v>229</v>
      </c>
      <c r="C30">
        <v>193</v>
      </c>
      <c r="D30" s="251">
        <v>117.9</v>
      </c>
      <c r="E30" s="233" t="s">
        <v>273</v>
      </c>
      <c r="G30">
        <v>26</v>
      </c>
      <c r="H30">
        <v>214</v>
      </c>
      <c r="I30">
        <v>178</v>
      </c>
      <c r="J30" s="251">
        <v>75.7</v>
      </c>
      <c r="K30" s="233" t="s">
        <v>273</v>
      </c>
    </row>
    <row r="31" spans="1:11" ht="13.5">
      <c r="A31">
        <v>27</v>
      </c>
      <c r="B31">
        <v>227</v>
      </c>
      <c r="C31">
        <v>189</v>
      </c>
      <c r="D31" s="251">
        <v>93.8</v>
      </c>
      <c r="E31" s="233" t="s">
        <v>262</v>
      </c>
      <c r="G31">
        <v>27</v>
      </c>
      <c r="H31">
        <v>226</v>
      </c>
      <c r="I31">
        <v>191</v>
      </c>
      <c r="J31" s="251">
        <v>99.6</v>
      </c>
      <c r="K31" s="233" t="s">
        <v>262</v>
      </c>
    </row>
    <row r="32" spans="1:11" ht="13.5">
      <c r="A32">
        <v>28</v>
      </c>
      <c r="B32">
        <v>244</v>
      </c>
      <c r="C32">
        <v>206</v>
      </c>
      <c r="D32" s="251">
        <v>128.4</v>
      </c>
      <c r="E32" s="233" t="s">
        <v>275</v>
      </c>
      <c r="G32">
        <v>28</v>
      </c>
      <c r="H32">
        <v>217</v>
      </c>
      <c r="I32">
        <v>180</v>
      </c>
      <c r="J32" s="251">
        <v>88.4</v>
      </c>
      <c r="K32" s="233" t="s">
        <v>275</v>
      </c>
    </row>
    <row r="33" spans="1:11" ht="13.5">
      <c r="A33">
        <v>29</v>
      </c>
      <c r="B33">
        <v>241</v>
      </c>
      <c r="C33">
        <v>200</v>
      </c>
      <c r="D33" s="251">
        <v>110</v>
      </c>
      <c r="E33" s="233" t="s">
        <v>275</v>
      </c>
      <c r="G33">
        <v>29</v>
      </c>
      <c r="H33">
        <v>222</v>
      </c>
      <c r="I33">
        <v>183</v>
      </c>
      <c r="J33" s="251">
        <v>93.3</v>
      </c>
      <c r="K33" s="233" t="s">
        <v>275</v>
      </c>
    </row>
    <row r="34" spans="1:11" ht="13.5">
      <c r="A34">
        <v>30</v>
      </c>
      <c r="B34">
        <v>223</v>
      </c>
      <c r="C34">
        <v>184</v>
      </c>
      <c r="D34" s="251">
        <v>96.6</v>
      </c>
      <c r="E34" s="233" t="s">
        <v>275</v>
      </c>
      <c r="G34">
        <v>30</v>
      </c>
      <c r="H34">
        <v>225</v>
      </c>
      <c r="I34">
        <v>188</v>
      </c>
      <c r="J34" s="251">
        <v>113.6</v>
      </c>
      <c r="K34" s="233" t="s">
        <v>275</v>
      </c>
    </row>
    <row r="35" spans="1:11" ht="13.5">
      <c r="A35">
        <v>31</v>
      </c>
      <c r="B35">
        <v>265</v>
      </c>
      <c r="C35">
        <v>222</v>
      </c>
      <c r="D35" s="251">
        <v>146.5</v>
      </c>
      <c r="E35" s="233" t="s">
        <v>275</v>
      </c>
      <c r="G35">
        <v>31</v>
      </c>
      <c r="H35">
        <v>220</v>
      </c>
      <c r="I35">
        <v>179</v>
      </c>
      <c r="J35" s="251">
        <v>89.3</v>
      </c>
      <c r="K35" s="233" t="s">
        <v>275</v>
      </c>
    </row>
    <row r="36" spans="1:11" ht="13.5">
      <c r="A36">
        <v>32</v>
      </c>
      <c r="B36">
        <v>230</v>
      </c>
      <c r="C36">
        <v>191</v>
      </c>
      <c r="D36" s="251">
        <v>103.8</v>
      </c>
      <c r="E36" s="233" t="s">
        <v>275</v>
      </c>
      <c r="G36">
        <v>32</v>
      </c>
      <c r="H36">
        <v>221</v>
      </c>
      <c r="I36">
        <v>184</v>
      </c>
      <c r="J36" s="251">
        <v>88.7</v>
      </c>
      <c r="K36" s="233" t="s">
        <v>275</v>
      </c>
    </row>
    <row r="37" spans="1:11" ht="13.5">
      <c r="A37">
        <v>33</v>
      </c>
      <c r="B37">
        <v>261</v>
      </c>
      <c r="C37">
        <v>219</v>
      </c>
      <c r="D37" s="251">
        <v>151.8</v>
      </c>
      <c r="E37" s="233" t="s">
        <v>275</v>
      </c>
      <c r="G37">
        <v>33</v>
      </c>
      <c r="H37">
        <v>212</v>
      </c>
      <c r="I37">
        <v>177</v>
      </c>
      <c r="J37" s="251">
        <v>95.7</v>
      </c>
      <c r="K37" s="233" t="s">
        <v>275</v>
      </c>
    </row>
    <row r="38" spans="1:11" ht="13.5">
      <c r="A38">
        <v>34</v>
      </c>
      <c r="B38">
        <v>245</v>
      </c>
      <c r="C38">
        <v>204</v>
      </c>
      <c r="D38" s="251">
        <v>128.1</v>
      </c>
      <c r="E38" s="233" t="s">
        <v>275</v>
      </c>
      <c r="G38">
        <v>34</v>
      </c>
      <c r="H38">
        <v>233</v>
      </c>
      <c r="I38">
        <v>192</v>
      </c>
      <c r="J38" s="251">
        <v>93.6</v>
      </c>
      <c r="K38" s="233" t="s">
        <v>275</v>
      </c>
    </row>
    <row r="39" spans="1:11" ht="13.5">
      <c r="A39">
        <v>35</v>
      </c>
      <c r="B39">
        <v>234</v>
      </c>
      <c r="C39">
        <v>194</v>
      </c>
      <c r="D39" s="251">
        <v>119.9</v>
      </c>
      <c r="E39" s="233" t="s">
        <v>275</v>
      </c>
      <c r="G39">
        <v>35</v>
      </c>
      <c r="H39">
        <v>216</v>
      </c>
      <c r="I39">
        <v>182</v>
      </c>
      <c r="J39" s="251">
        <v>80.6</v>
      </c>
      <c r="K39" s="233" t="s">
        <v>275</v>
      </c>
    </row>
    <row r="40" spans="1:11" ht="13.5">
      <c r="A40">
        <v>36</v>
      </c>
      <c r="B40">
        <v>230</v>
      </c>
      <c r="C40">
        <v>192</v>
      </c>
      <c r="D40" s="251">
        <v>99.5</v>
      </c>
      <c r="E40" s="233" t="s">
        <v>275</v>
      </c>
      <c r="G40">
        <v>36</v>
      </c>
      <c r="H40">
        <v>202</v>
      </c>
      <c r="I40">
        <v>166</v>
      </c>
      <c r="J40" s="251">
        <v>70.5</v>
      </c>
      <c r="K40" s="233" t="s">
        <v>275</v>
      </c>
    </row>
    <row r="41" spans="1:11" ht="13.5">
      <c r="A41">
        <v>37</v>
      </c>
      <c r="B41">
        <v>235</v>
      </c>
      <c r="C41">
        <v>195</v>
      </c>
      <c r="D41" s="251">
        <v>106.5</v>
      </c>
      <c r="E41" s="233" t="s">
        <v>275</v>
      </c>
      <c r="G41">
        <v>37</v>
      </c>
      <c r="H41">
        <v>223</v>
      </c>
      <c r="I41">
        <v>187</v>
      </c>
      <c r="J41" s="251">
        <v>97.4</v>
      </c>
      <c r="K41" s="233" t="s">
        <v>275</v>
      </c>
    </row>
    <row r="42" spans="1:11" ht="13.5">
      <c r="A42">
        <v>38</v>
      </c>
      <c r="B42">
        <v>248</v>
      </c>
      <c r="C42">
        <v>209</v>
      </c>
      <c r="D42" s="251">
        <v>133.9</v>
      </c>
      <c r="E42" s="233" t="s">
        <v>275</v>
      </c>
      <c r="G42">
        <v>38</v>
      </c>
      <c r="H42">
        <v>220</v>
      </c>
      <c r="I42">
        <v>182</v>
      </c>
      <c r="J42" s="251">
        <v>99.7</v>
      </c>
      <c r="K42" s="233" t="s">
        <v>275</v>
      </c>
    </row>
    <row r="43" spans="1:11" ht="13.5">
      <c r="A43">
        <v>39</v>
      </c>
      <c r="B43">
        <v>243</v>
      </c>
      <c r="C43">
        <v>204</v>
      </c>
      <c r="D43" s="251">
        <v>127.7</v>
      </c>
      <c r="E43" s="233" t="s">
        <v>275</v>
      </c>
      <c r="G43">
        <v>39</v>
      </c>
      <c r="H43">
        <v>226</v>
      </c>
      <c r="I43">
        <v>188</v>
      </c>
      <c r="J43" s="251">
        <v>102.9</v>
      </c>
      <c r="K43" s="233" t="s">
        <v>275</v>
      </c>
    </row>
    <row r="44" spans="1:11" ht="13.5">
      <c r="A44">
        <v>40</v>
      </c>
      <c r="B44">
        <v>239</v>
      </c>
      <c r="C44">
        <v>196</v>
      </c>
      <c r="D44" s="251">
        <v>105.7</v>
      </c>
      <c r="E44" s="233" t="s">
        <v>275</v>
      </c>
      <c r="G44">
        <v>40</v>
      </c>
      <c r="H44">
        <v>214</v>
      </c>
      <c r="I44">
        <v>177</v>
      </c>
      <c r="J44" s="251">
        <v>80</v>
      </c>
      <c r="K44" s="233" t="s">
        <v>275</v>
      </c>
    </row>
    <row r="45" spans="1:11" ht="13.5">
      <c r="A45">
        <v>41</v>
      </c>
      <c r="B45">
        <v>230</v>
      </c>
      <c r="C45">
        <v>193</v>
      </c>
      <c r="D45" s="251">
        <v>100.7</v>
      </c>
      <c r="E45" s="233" t="s">
        <v>275</v>
      </c>
      <c r="G45">
        <v>41</v>
      </c>
      <c r="H45">
        <v>222</v>
      </c>
      <c r="I45">
        <v>188</v>
      </c>
      <c r="J45" s="251">
        <v>85.5</v>
      </c>
      <c r="K45" s="233" t="s">
        <v>275</v>
      </c>
    </row>
    <row r="46" spans="1:11" ht="13.5">
      <c r="A46">
        <v>42</v>
      </c>
      <c r="B46">
        <v>226</v>
      </c>
      <c r="C46">
        <v>187</v>
      </c>
      <c r="D46" s="251">
        <v>98.7</v>
      </c>
      <c r="E46" s="233" t="s">
        <v>275</v>
      </c>
      <c r="G46">
        <v>42</v>
      </c>
      <c r="H46">
        <v>226</v>
      </c>
      <c r="I46">
        <v>186</v>
      </c>
      <c r="J46" s="251">
        <v>96</v>
      </c>
      <c r="K46" s="233" t="s">
        <v>275</v>
      </c>
    </row>
    <row r="47" spans="1:11" ht="13.5">
      <c r="A47">
        <v>43</v>
      </c>
      <c r="B47">
        <v>254</v>
      </c>
      <c r="C47">
        <v>212</v>
      </c>
      <c r="D47" s="251">
        <v>140.4</v>
      </c>
      <c r="E47" s="233" t="s">
        <v>275</v>
      </c>
      <c r="G47">
        <v>43</v>
      </c>
      <c r="H47">
        <v>201</v>
      </c>
      <c r="I47">
        <v>167</v>
      </c>
      <c r="J47" s="251">
        <v>61.6</v>
      </c>
      <c r="K47" s="233" t="s">
        <v>275</v>
      </c>
    </row>
    <row r="48" spans="1:11" ht="13.5">
      <c r="A48">
        <v>44</v>
      </c>
      <c r="B48">
        <v>237</v>
      </c>
      <c r="C48">
        <v>199</v>
      </c>
      <c r="D48" s="251">
        <v>111.9</v>
      </c>
      <c r="E48" s="233" t="s">
        <v>275</v>
      </c>
      <c r="G48">
        <v>44</v>
      </c>
      <c r="H48">
        <v>231</v>
      </c>
      <c r="I48">
        <v>194</v>
      </c>
      <c r="J48" s="251">
        <v>102.7</v>
      </c>
      <c r="K48" s="233" t="s">
        <v>275</v>
      </c>
    </row>
    <row r="49" spans="1:11" ht="13.5">
      <c r="A49">
        <v>45</v>
      </c>
      <c r="B49">
        <v>222</v>
      </c>
      <c r="C49">
        <v>185</v>
      </c>
      <c r="D49" s="251">
        <v>91.8</v>
      </c>
      <c r="E49" s="233" t="s">
        <v>275</v>
      </c>
      <c r="G49">
        <v>45</v>
      </c>
      <c r="H49">
        <v>223</v>
      </c>
      <c r="I49">
        <v>185</v>
      </c>
      <c r="J49" s="251">
        <v>91.7</v>
      </c>
      <c r="K49" s="233" t="s">
        <v>275</v>
      </c>
    </row>
    <row r="50" spans="1:11" ht="13.5">
      <c r="A50">
        <v>46</v>
      </c>
      <c r="B50">
        <v>220</v>
      </c>
      <c r="C50">
        <v>184</v>
      </c>
      <c r="D50" s="251">
        <v>89.9</v>
      </c>
      <c r="E50" s="233" t="s">
        <v>275</v>
      </c>
      <c r="G50">
        <v>46</v>
      </c>
      <c r="H50">
        <v>220</v>
      </c>
      <c r="I50">
        <v>183</v>
      </c>
      <c r="J50" s="251">
        <v>89.1</v>
      </c>
      <c r="K50" s="233" t="s">
        <v>275</v>
      </c>
    </row>
    <row r="51" spans="1:11" ht="13.5">
      <c r="A51">
        <v>47</v>
      </c>
      <c r="B51">
        <v>227</v>
      </c>
      <c r="C51">
        <v>188</v>
      </c>
      <c r="D51" s="251">
        <v>109.5</v>
      </c>
      <c r="E51" s="233" t="s">
        <v>275</v>
      </c>
      <c r="G51">
        <v>47</v>
      </c>
      <c r="H51">
        <v>220</v>
      </c>
      <c r="I51">
        <v>182</v>
      </c>
      <c r="J51" s="251">
        <v>73.6</v>
      </c>
      <c r="K51" s="233" t="s">
        <v>275</v>
      </c>
    </row>
    <row r="52" spans="1:11" ht="13.5">
      <c r="A52">
        <v>48</v>
      </c>
      <c r="B52">
        <v>240</v>
      </c>
      <c r="C52">
        <v>199</v>
      </c>
      <c r="D52" s="251">
        <v>113.1</v>
      </c>
      <c r="E52" s="233" t="s">
        <v>275</v>
      </c>
      <c r="G52">
        <v>48</v>
      </c>
      <c r="H52">
        <v>228</v>
      </c>
      <c r="I52">
        <v>189</v>
      </c>
      <c r="J52" s="251">
        <v>92</v>
      </c>
      <c r="K52" s="233" t="s">
        <v>275</v>
      </c>
    </row>
    <row r="53" spans="1:11" ht="13.5">
      <c r="A53">
        <v>49</v>
      </c>
      <c r="B53">
        <v>253</v>
      </c>
      <c r="C53">
        <v>213</v>
      </c>
      <c r="D53" s="251">
        <v>131.1</v>
      </c>
      <c r="E53" s="233" t="s">
        <v>275</v>
      </c>
      <c r="G53">
        <v>49</v>
      </c>
      <c r="H53">
        <v>226</v>
      </c>
      <c r="I53">
        <v>186</v>
      </c>
      <c r="J53" s="251">
        <v>100.8</v>
      </c>
      <c r="K53" s="233" t="s">
        <v>275</v>
      </c>
    </row>
    <row r="54" spans="1:11" ht="13.5">
      <c r="A54" s="240">
        <v>50</v>
      </c>
      <c r="B54" s="240">
        <v>219</v>
      </c>
      <c r="C54" s="240">
        <v>180</v>
      </c>
      <c r="D54" s="371">
        <v>84.8</v>
      </c>
      <c r="E54" s="369" t="s">
        <v>275</v>
      </c>
      <c r="G54" s="240">
        <v>50</v>
      </c>
      <c r="H54" s="240">
        <v>232</v>
      </c>
      <c r="I54" s="240">
        <v>194</v>
      </c>
      <c r="J54" s="371">
        <v>105.4</v>
      </c>
      <c r="K54" s="369" t="s">
        <v>275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7" sqref="I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M26" sqref="M26"/>
    </sheetView>
  </sheetViews>
  <sheetFormatPr defaultColWidth="9.00390625" defaultRowHeight="13.5"/>
  <cols>
    <col min="1" max="1" width="5.50390625" style="30" customWidth="1"/>
    <col min="2" max="2" width="9.125" style="30" bestFit="1" customWidth="1"/>
    <col min="3" max="4" width="9.00390625" style="30" customWidth="1"/>
    <col min="5" max="5" width="9.00390625" style="293" customWidth="1"/>
    <col min="6" max="6" width="9.00390625" style="30" customWidth="1"/>
    <col min="7" max="7" width="5.25390625" style="30" bestFit="1" customWidth="1"/>
    <col min="8" max="9" width="8.875" style="30" customWidth="1"/>
    <col min="10" max="10" width="10.00390625" style="334" customWidth="1"/>
    <col min="11" max="11" width="12.75390625" style="30" bestFit="1" customWidth="1"/>
    <col min="12" max="12" width="2.00390625" style="30" customWidth="1"/>
    <col min="13" max="16384" width="9.00390625" style="30" customWidth="1"/>
  </cols>
  <sheetData>
    <row r="1" spans="1:11" ht="13.5">
      <c r="A1" s="29" t="s">
        <v>86</v>
      </c>
      <c r="E1" s="286"/>
      <c r="G1" s="32"/>
      <c r="H1" s="32"/>
      <c r="I1" s="32"/>
      <c r="J1" s="327"/>
      <c r="K1" s="31"/>
    </row>
    <row r="2" spans="5:11" ht="13.5">
      <c r="E2" s="287"/>
      <c r="F2" s="33" t="s">
        <v>87</v>
      </c>
      <c r="H2" s="298" t="s">
        <v>88</v>
      </c>
      <c r="I2" s="298" t="s">
        <v>89</v>
      </c>
      <c r="J2" s="328"/>
      <c r="K2" s="31"/>
    </row>
    <row r="3" spans="1:11" ht="13.5">
      <c r="A3" s="30" t="s">
        <v>110</v>
      </c>
      <c r="E3" s="286"/>
      <c r="F3" s="34" t="s">
        <v>90</v>
      </c>
      <c r="H3" s="299" t="s">
        <v>91</v>
      </c>
      <c r="I3" s="299" t="s">
        <v>91</v>
      </c>
      <c r="J3" s="328"/>
      <c r="K3" s="31"/>
    </row>
    <row r="4" spans="1:11" ht="13.5">
      <c r="A4" s="30" t="s">
        <v>111</v>
      </c>
      <c r="E4" s="286"/>
      <c r="F4" s="34" t="s">
        <v>92</v>
      </c>
      <c r="H4" s="299" t="s">
        <v>93</v>
      </c>
      <c r="I4" s="299" t="s">
        <v>93</v>
      </c>
      <c r="J4" s="328"/>
      <c r="K4" s="31"/>
    </row>
    <row r="5" spans="5:11" ht="13.5">
      <c r="E5" s="286"/>
      <c r="F5" s="33" t="s">
        <v>94</v>
      </c>
      <c r="H5" s="299" t="s">
        <v>95</v>
      </c>
      <c r="I5" s="299" t="s">
        <v>95</v>
      </c>
      <c r="J5" s="328"/>
      <c r="K5" s="31"/>
    </row>
    <row r="6" spans="5:11" ht="13.5">
      <c r="E6" s="286"/>
      <c r="F6" s="31"/>
      <c r="G6" s="31"/>
      <c r="H6" s="299" t="s">
        <v>96</v>
      </c>
      <c r="I6" s="299" t="s">
        <v>96</v>
      </c>
      <c r="J6" s="328"/>
      <c r="K6" s="31"/>
    </row>
    <row r="7" spans="5:11" ht="13.5">
      <c r="E7" s="286"/>
      <c r="F7" s="31"/>
      <c r="G7" s="31"/>
      <c r="H7" s="298" t="s">
        <v>97</v>
      </c>
      <c r="I7" s="298" t="s">
        <v>98</v>
      </c>
      <c r="J7" s="328"/>
      <c r="K7" s="31"/>
    </row>
    <row r="8" spans="5:11" ht="13.5">
      <c r="E8" s="286"/>
      <c r="F8" s="31"/>
      <c r="G8" s="31"/>
      <c r="H8" s="35"/>
      <c r="I8" s="35"/>
      <c r="J8" s="329"/>
      <c r="K8" s="31"/>
    </row>
    <row r="9" spans="1:11" ht="13.5">
      <c r="A9" s="36" t="s">
        <v>99</v>
      </c>
      <c r="B9" s="37" t="s">
        <v>100</v>
      </c>
      <c r="C9" s="37" t="s">
        <v>101</v>
      </c>
      <c r="D9" s="285" t="s">
        <v>102</v>
      </c>
      <c r="E9" s="288" t="s">
        <v>103</v>
      </c>
      <c r="F9" s="37" t="s">
        <v>104</v>
      </c>
      <c r="G9" s="37" t="s">
        <v>105</v>
      </c>
      <c r="H9" s="297" t="s">
        <v>106</v>
      </c>
      <c r="I9" s="38" t="s">
        <v>107</v>
      </c>
      <c r="J9" s="330" t="s">
        <v>108</v>
      </c>
      <c r="K9" s="37" t="s">
        <v>109</v>
      </c>
    </row>
    <row r="10" spans="1:11" ht="13.5">
      <c r="A10" s="268">
        <v>1</v>
      </c>
      <c r="B10" s="269" t="s">
        <v>112</v>
      </c>
      <c r="C10" s="270">
        <v>345</v>
      </c>
      <c r="D10" s="270">
        <v>288</v>
      </c>
      <c r="E10" s="289">
        <v>438.9</v>
      </c>
      <c r="F10" s="270">
        <v>2</v>
      </c>
      <c r="G10" s="270"/>
      <c r="H10" s="295"/>
      <c r="I10" s="270"/>
      <c r="J10" s="331"/>
      <c r="K10" s="269"/>
    </row>
    <row r="11" spans="1:11" ht="13.5">
      <c r="A11" s="272">
        <v>2</v>
      </c>
      <c r="B11" s="273" t="s">
        <v>112</v>
      </c>
      <c r="C11" s="274">
        <v>340</v>
      </c>
      <c r="D11" s="274">
        <v>284</v>
      </c>
      <c r="E11" s="290">
        <v>428.3</v>
      </c>
      <c r="F11" s="274">
        <v>2</v>
      </c>
      <c r="G11" s="274"/>
      <c r="H11" s="291"/>
      <c r="I11" s="274"/>
      <c r="J11" s="332"/>
      <c r="K11" s="273"/>
    </row>
    <row r="12" spans="1:11" ht="13.5">
      <c r="A12" s="272">
        <v>3</v>
      </c>
      <c r="B12" s="273" t="s">
        <v>112</v>
      </c>
      <c r="C12" s="275">
        <v>336</v>
      </c>
      <c r="D12" s="275">
        <v>287</v>
      </c>
      <c r="E12" s="291">
        <v>406.5</v>
      </c>
      <c r="F12" s="274">
        <v>2</v>
      </c>
      <c r="G12" s="275"/>
      <c r="H12" s="291"/>
      <c r="I12" s="274"/>
      <c r="J12" s="332"/>
      <c r="K12" s="275"/>
    </row>
    <row r="13" spans="1:11" ht="13.5">
      <c r="A13" s="272">
        <v>4</v>
      </c>
      <c r="B13" s="273" t="s">
        <v>112</v>
      </c>
      <c r="C13" s="275">
        <v>345</v>
      </c>
      <c r="D13" s="275">
        <v>283</v>
      </c>
      <c r="E13" s="290">
        <v>403.6</v>
      </c>
      <c r="F13" s="274">
        <v>2</v>
      </c>
      <c r="G13" s="275"/>
      <c r="H13" s="291"/>
      <c r="I13" s="274"/>
      <c r="J13" s="332"/>
      <c r="K13" s="275"/>
    </row>
    <row r="14" spans="1:11" ht="13.5">
      <c r="A14" s="272">
        <v>5</v>
      </c>
      <c r="B14" s="273" t="s">
        <v>112</v>
      </c>
      <c r="C14" s="275">
        <v>339</v>
      </c>
      <c r="D14" s="275">
        <v>289</v>
      </c>
      <c r="E14" s="290">
        <v>433.5</v>
      </c>
      <c r="F14" s="274">
        <v>2</v>
      </c>
      <c r="G14" s="275"/>
      <c r="H14" s="291"/>
      <c r="I14" s="274"/>
      <c r="J14" s="332"/>
      <c r="K14" s="275"/>
    </row>
    <row r="15" spans="1:11" ht="13.5">
      <c r="A15" s="272">
        <v>6</v>
      </c>
      <c r="B15" s="273" t="s">
        <v>112</v>
      </c>
      <c r="C15" s="275">
        <v>335</v>
      </c>
      <c r="D15" s="275">
        <v>284</v>
      </c>
      <c r="E15" s="290">
        <v>412.1</v>
      </c>
      <c r="F15" s="274">
        <v>2</v>
      </c>
      <c r="G15" s="275"/>
      <c r="H15" s="291"/>
      <c r="I15" s="274"/>
      <c r="J15" s="332"/>
      <c r="K15" s="275"/>
    </row>
    <row r="16" spans="1:11" ht="13.5">
      <c r="A16" s="272">
        <v>7</v>
      </c>
      <c r="B16" s="273" t="s">
        <v>112</v>
      </c>
      <c r="C16" s="275">
        <v>342</v>
      </c>
      <c r="D16" s="275">
        <v>287</v>
      </c>
      <c r="E16" s="290">
        <v>409.9</v>
      </c>
      <c r="F16" s="274">
        <v>2</v>
      </c>
      <c r="G16" s="275"/>
      <c r="H16" s="291"/>
      <c r="I16" s="274"/>
      <c r="J16" s="332"/>
      <c r="K16" s="275"/>
    </row>
    <row r="17" spans="1:11" ht="13.5">
      <c r="A17" s="272">
        <v>8</v>
      </c>
      <c r="B17" s="273" t="s">
        <v>112</v>
      </c>
      <c r="C17" s="275">
        <v>340</v>
      </c>
      <c r="D17" s="275">
        <v>288</v>
      </c>
      <c r="E17" s="290">
        <v>433.8</v>
      </c>
      <c r="F17" s="274">
        <v>2</v>
      </c>
      <c r="G17" s="275"/>
      <c r="H17" s="291"/>
      <c r="I17" s="274"/>
      <c r="J17" s="332"/>
      <c r="K17" s="275"/>
    </row>
    <row r="18" spans="1:11" ht="13.5">
      <c r="A18" s="272">
        <v>9</v>
      </c>
      <c r="B18" s="273" t="s">
        <v>112</v>
      </c>
      <c r="C18" s="275">
        <v>343</v>
      </c>
      <c r="D18" s="275">
        <v>293</v>
      </c>
      <c r="E18" s="290">
        <v>400.6</v>
      </c>
      <c r="F18" s="274">
        <v>2</v>
      </c>
      <c r="G18" s="275"/>
      <c r="H18" s="291"/>
      <c r="I18" s="274"/>
      <c r="J18" s="332"/>
      <c r="K18" s="275"/>
    </row>
    <row r="19" spans="1:11" ht="13.5">
      <c r="A19" s="272">
        <v>10</v>
      </c>
      <c r="B19" s="273" t="s">
        <v>112</v>
      </c>
      <c r="C19" s="275">
        <v>346</v>
      </c>
      <c r="D19" s="275">
        <v>291</v>
      </c>
      <c r="E19" s="290">
        <v>397.5</v>
      </c>
      <c r="F19" s="274">
        <v>2</v>
      </c>
      <c r="G19" s="275"/>
      <c r="H19" s="291"/>
      <c r="I19" s="274"/>
      <c r="J19" s="332"/>
      <c r="K19" s="275"/>
    </row>
    <row r="20" spans="1:11" ht="13.5">
      <c r="A20" s="272">
        <v>11</v>
      </c>
      <c r="B20" s="273" t="s">
        <v>112</v>
      </c>
      <c r="C20" s="275">
        <v>342</v>
      </c>
      <c r="D20" s="275">
        <v>286</v>
      </c>
      <c r="E20" s="290">
        <v>380</v>
      </c>
      <c r="F20" s="274">
        <v>2</v>
      </c>
      <c r="G20" s="275"/>
      <c r="H20" s="291"/>
      <c r="I20" s="274"/>
      <c r="J20" s="332"/>
      <c r="K20" s="275"/>
    </row>
    <row r="21" spans="1:11" ht="13.5">
      <c r="A21" s="272">
        <v>12</v>
      </c>
      <c r="B21" s="273" t="s">
        <v>112</v>
      </c>
      <c r="C21" s="275">
        <v>337</v>
      </c>
      <c r="D21" s="275">
        <v>287</v>
      </c>
      <c r="E21" s="290">
        <v>367.8</v>
      </c>
      <c r="F21" s="274">
        <v>2</v>
      </c>
      <c r="G21" s="275"/>
      <c r="H21" s="291"/>
      <c r="I21" s="274"/>
      <c r="J21" s="332"/>
      <c r="K21" s="275"/>
    </row>
    <row r="22" spans="1:11" ht="13.5">
      <c r="A22" s="272">
        <v>13</v>
      </c>
      <c r="B22" s="273" t="s">
        <v>112</v>
      </c>
      <c r="C22" s="275">
        <v>342</v>
      </c>
      <c r="D22" s="275">
        <v>289</v>
      </c>
      <c r="E22" s="290">
        <v>386</v>
      </c>
      <c r="F22" s="274">
        <v>2</v>
      </c>
      <c r="G22" s="275"/>
      <c r="H22" s="291"/>
      <c r="I22" s="274"/>
      <c r="J22" s="332"/>
      <c r="K22" s="275"/>
    </row>
    <row r="23" spans="1:11" ht="13.5">
      <c r="A23" s="272">
        <v>14</v>
      </c>
      <c r="B23" s="273" t="s">
        <v>112</v>
      </c>
      <c r="C23" s="275">
        <v>339</v>
      </c>
      <c r="D23" s="275">
        <v>286</v>
      </c>
      <c r="E23" s="290">
        <v>407.6</v>
      </c>
      <c r="F23" s="274">
        <v>2</v>
      </c>
      <c r="G23" s="275"/>
      <c r="H23" s="291"/>
      <c r="I23" s="274"/>
      <c r="J23" s="332"/>
      <c r="K23" s="275"/>
    </row>
    <row r="24" spans="1:11" ht="13.5">
      <c r="A24" s="272">
        <v>15</v>
      </c>
      <c r="B24" s="273" t="s">
        <v>112</v>
      </c>
      <c r="C24" s="275">
        <v>349</v>
      </c>
      <c r="D24" s="275">
        <v>297</v>
      </c>
      <c r="E24" s="290">
        <v>422.1</v>
      </c>
      <c r="F24" s="274">
        <v>2</v>
      </c>
      <c r="G24" s="275"/>
      <c r="H24" s="291"/>
      <c r="I24" s="274"/>
      <c r="J24" s="332"/>
      <c r="K24" s="275"/>
    </row>
    <row r="25" spans="1:11" ht="13.5">
      <c r="A25" s="272">
        <v>16</v>
      </c>
      <c r="B25" s="273" t="s">
        <v>112</v>
      </c>
      <c r="C25" s="275">
        <v>350</v>
      </c>
      <c r="D25" s="275">
        <v>296</v>
      </c>
      <c r="E25" s="290">
        <v>426.1</v>
      </c>
      <c r="F25" s="274">
        <v>2</v>
      </c>
      <c r="G25" s="275"/>
      <c r="H25" s="291"/>
      <c r="I25" s="274"/>
      <c r="J25" s="332"/>
      <c r="K25" s="275"/>
    </row>
    <row r="26" spans="1:11" ht="13.5">
      <c r="A26" s="272">
        <v>17</v>
      </c>
      <c r="B26" s="273" t="s">
        <v>112</v>
      </c>
      <c r="C26" s="275">
        <v>338</v>
      </c>
      <c r="D26" s="275">
        <v>288</v>
      </c>
      <c r="E26" s="290">
        <v>385.5</v>
      </c>
      <c r="F26" s="274">
        <v>2</v>
      </c>
      <c r="G26" s="275"/>
      <c r="H26" s="291"/>
      <c r="I26" s="274"/>
      <c r="J26" s="332"/>
      <c r="K26" s="275"/>
    </row>
    <row r="27" spans="1:11" ht="13.5">
      <c r="A27" s="272">
        <v>18</v>
      </c>
      <c r="B27" s="273" t="s">
        <v>112</v>
      </c>
      <c r="C27" s="275">
        <v>337</v>
      </c>
      <c r="D27" s="275">
        <v>283</v>
      </c>
      <c r="E27" s="290">
        <v>379.2</v>
      </c>
      <c r="F27" s="274">
        <v>2</v>
      </c>
      <c r="G27" s="275"/>
      <c r="H27" s="291"/>
      <c r="I27" s="274"/>
      <c r="J27" s="332"/>
      <c r="K27" s="275"/>
    </row>
    <row r="28" spans="1:11" ht="13.5">
      <c r="A28" s="272">
        <v>19</v>
      </c>
      <c r="B28" s="273" t="s">
        <v>112</v>
      </c>
      <c r="C28" s="275">
        <v>342</v>
      </c>
      <c r="D28" s="275">
        <v>287</v>
      </c>
      <c r="E28" s="290">
        <v>374.6</v>
      </c>
      <c r="F28" s="274">
        <v>2</v>
      </c>
      <c r="G28" s="275"/>
      <c r="H28" s="291"/>
      <c r="I28" s="274"/>
      <c r="J28" s="332"/>
      <c r="K28" s="275"/>
    </row>
    <row r="29" spans="1:11" ht="13.5">
      <c r="A29" s="276">
        <v>20</v>
      </c>
      <c r="B29" s="277" t="s">
        <v>112</v>
      </c>
      <c r="C29" s="278">
        <v>341</v>
      </c>
      <c r="D29" s="278">
        <v>291</v>
      </c>
      <c r="E29" s="292">
        <v>464.9</v>
      </c>
      <c r="F29" s="279">
        <v>2</v>
      </c>
      <c r="G29" s="278"/>
      <c r="H29" s="296"/>
      <c r="I29" s="279"/>
      <c r="J29" s="333"/>
      <c r="K29" s="278"/>
    </row>
    <row r="30" spans="1:9" ht="13.5">
      <c r="A30" s="39"/>
      <c r="H30" s="293"/>
      <c r="I30" s="31"/>
    </row>
    <row r="31" spans="1:11" ht="13.5">
      <c r="A31" s="36" t="s">
        <v>99</v>
      </c>
      <c r="B31" s="37" t="s">
        <v>100</v>
      </c>
      <c r="C31" s="37" t="s">
        <v>101</v>
      </c>
      <c r="D31" s="285" t="s">
        <v>102</v>
      </c>
      <c r="E31" s="288" t="s">
        <v>103</v>
      </c>
      <c r="F31" s="37" t="s">
        <v>104</v>
      </c>
      <c r="G31" s="37" t="s">
        <v>105</v>
      </c>
      <c r="H31" s="297" t="s">
        <v>106</v>
      </c>
      <c r="I31" s="38" t="s">
        <v>107</v>
      </c>
      <c r="J31" s="330" t="s">
        <v>108</v>
      </c>
      <c r="K31" s="37" t="s">
        <v>109</v>
      </c>
    </row>
    <row r="32" spans="1:11" ht="13.5">
      <c r="A32" s="268">
        <v>1</v>
      </c>
      <c r="B32" s="269" t="s">
        <v>113</v>
      </c>
      <c r="C32" s="270">
        <v>332</v>
      </c>
      <c r="D32" s="270">
        <v>283</v>
      </c>
      <c r="E32" s="289">
        <v>379.9</v>
      </c>
      <c r="F32" s="270">
        <v>2</v>
      </c>
      <c r="G32" s="270"/>
      <c r="H32" s="295"/>
      <c r="I32" s="270"/>
      <c r="J32" s="331"/>
      <c r="K32" s="269"/>
    </row>
    <row r="33" spans="1:11" ht="13.5">
      <c r="A33" s="272">
        <v>2</v>
      </c>
      <c r="B33" s="273" t="s">
        <v>113</v>
      </c>
      <c r="C33" s="274">
        <v>332</v>
      </c>
      <c r="D33" s="274">
        <v>280</v>
      </c>
      <c r="E33" s="290">
        <v>348.9</v>
      </c>
      <c r="F33" s="274">
        <v>2</v>
      </c>
      <c r="G33" s="274"/>
      <c r="H33" s="291"/>
      <c r="I33" s="274"/>
      <c r="J33" s="332"/>
      <c r="K33" s="273"/>
    </row>
    <row r="34" spans="1:11" ht="13.5">
      <c r="A34" s="272">
        <v>3</v>
      </c>
      <c r="B34" s="273" t="s">
        <v>113</v>
      </c>
      <c r="C34" s="275">
        <v>337</v>
      </c>
      <c r="D34" s="275">
        <v>284</v>
      </c>
      <c r="E34" s="290">
        <v>384.9</v>
      </c>
      <c r="F34" s="274">
        <v>2</v>
      </c>
      <c r="G34" s="275"/>
      <c r="H34" s="291"/>
      <c r="I34" s="274"/>
      <c r="J34" s="332"/>
      <c r="K34" s="275"/>
    </row>
    <row r="35" spans="1:11" ht="13.5">
      <c r="A35" s="272">
        <v>4</v>
      </c>
      <c r="B35" s="273" t="s">
        <v>113</v>
      </c>
      <c r="C35" s="275">
        <v>321</v>
      </c>
      <c r="D35" s="275">
        <v>269</v>
      </c>
      <c r="E35" s="291">
        <v>361.3</v>
      </c>
      <c r="F35" s="274">
        <v>2</v>
      </c>
      <c r="G35" s="275"/>
      <c r="H35" s="291"/>
      <c r="I35" s="274"/>
      <c r="J35" s="332"/>
      <c r="K35" s="275"/>
    </row>
    <row r="36" spans="1:11" ht="13.5">
      <c r="A36" s="272">
        <v>5</v>
      </c>
      <c r="B36" s="273" t="s">
        <v>113</v>
      </c>
      <c r="C36" s="275">
        <v>323</v>
      </c>
      <c r="D36" s="275">
        <v>273</v>
      </c>
      <c r="E36" s="290">
        <v>347.9</v>
      </c>
      <c r="F36" s="274">
        <v>2</v>
      </c>
      <c r="G36" s="275"/>
      <c r="H36" s="291"/>
      <c r="I36" s="274"/>
      <c r="J36" s="332"/>
      <c r="K36" s="275"/>
    </row>
    <row r="37" spans="1:11" ht="13.5">
      <c r="A37" s="272">
        <v>6</v>
      </c>
      <c r="B37" s="273" t="s">
        <v>113</v>
      </c>
      <c r="C37" s="275">
        <v>326</v>
      </c>
      <c r="D37" s="275">
        <v>274</v>
      </c>
      <c r="E37" s="290">
        <v>356</v>
      </c>
      <c r="F37" s="274">
        <v>2</v>
      </c>
      <c r="G37" s="275"/>
      <c r="H37" s="291"/>
      <c r="I37" s="274"/>
      <c r="J37" s="332"/>
      <c r="K37" s="275"/>
    </row>
    <row r="38" spans="1:11" ht="13.5">
      <c r="A38" s="272">
        <v>7</v>
      </c>
      <c r="B38" s="273" t="s">
        <v>113</v>
      </c>
      <c r="C38" s="275">
        <v>333</v>
      </c>
      <c r="D38" s="275">
        <v>282</v>
      </c>
      <c r="E38" s="290">
        <v>383.9</v>
      </c>
      <c r="F38" s="274">
        <v>2</v>
      </c>
      <c r="G38" s="275"/>
      <c r="H38" s="291"/>
      <c r="I38" s="274"/>
      <c r="J38" s="332"/>
      <c r="K38" s="275"/>
    </row>
    <row r="39" spans="1:11" ht="13.5">
      <c r="A39" s="272">
        <v>8</v>
      </c>
      <c r="B39" s="273" t="s">
        <v>113</v>
      </c>
      <c r="C39" s="275">
        <v>320</v>
      </c>
      <c r="D39" s="275">
        <v>273</v>
      </c>
      <c r="E39" s="290">
        <v>341</v>
      </c>
      <c r="F39" s="274">
        <v>2</v>
      </c>
      <c r="G39" s="275"/>
      <c r="H39" s="291"/>
      <c r="I39" s="274"/>
      <c r="J39" s="332"/>
      <c r="K39" s="275"/>
    </row>
    <row r="40" spans="1:11" ht="13.5">
      <c r="A40" s="272">
        <v>9</v>
      </c>
      <c r="B40" s="273" t="s">
        <v>113</v>
      </c>
      <c r="C40" s="275">
        <v>323</v>
      </c>
      <c r="D40" s="275">
        <v>272</v>
      </c>
      <c r="E40" s="290">
        <v>347.8</v>
      </c>
      <c r="F40" s="274">
        <v>2</v>
      </c>
      <c r="G40" s="275"/>
      <c r="H40" s="291"/>
      <c r="I40" s="274"/>
      <c r="J40" s="332"/>
      <c r="K40" s="275"/>
    </row>
    <row r="41" spans="1:11" ht="13.5">
      <c r="A41" s="272">
        <v>10</v>
      </c>
      <c r="B41" s="273" t="s">
        <v>113</v>
      </c>
      <c r="C41" s="275">
        <v>320</v>
      </c>
      <c r="D41" s="275">
        <v>269</v>
      </c>
      <c r="E41" s="290">
        <v>363.2</v>
      </c>
      <c r="F41" s="274">
        <v>2</v>
      </c>
      <c r="G41" s="275"/>
      <c r="H41" s="291"/>
      <c r="I41" s="274"/>
      <c r="J41" s="332"/>
      <c r="K41" s="275"/>
    </row>
    <row r="42" spans="1:11" ht="13.5">
      <c r="A42" s="272">
        <v>11</v>
      </c>
      <c r="B42" s="273" t="s">
        <v>113</v>
      </c>
      <c r="C42" s="275">
        <v>336</v>
      </c>
      <c r="D42" s="275">
        <v>284</v>
      </c>
      <c r="E42" s="290">
        <v>400.1</v>
      </c>
      <c r="F42" s="274">
        <v>2</v>
      </c>
      <c r="G42" s="275"/>
      <c r="H42" s="291"/>
      <c r="I42" s="274"/>
      <c r="J42" s="332"/>
      <c r="K42" s="275"/>
    </row>
    <row r="43" spans="1:11" ht="13.5">
      <c r="A43" s="272">
        <v>12</v>
      </c>
      <c r="B43" s="273" t="s">
        <v>113</v>
      </c>
      <c r="C43" s="275">
        <v>325</v>
      </c>
      <c r="D43" s="275">
        <v>274</v>
      </c>
      <c r="E43" s="290">
        <v>369.8</v>
      </c>
      <c r="F43" s="274">
        <v>2</v>
      </c>
      <c r="G43" s="275"/>
      <c r="H43" s="291"/>
      <c r="I43" s="274"/>
      <c r="J43" s="332"/>
      <c r="K43" s="275"/>
    </row>
    <row r="44" spans="1:11" ht="13.5">
      <c r="A44" s="272">
        <v>13</v>
      </c>
      <c r="B44" s="273" t="s">
        <v>113</v>
      </c>
      <c r="C44" s="275">
        <v>318</v>
      </c>
      <c r="D44" s="275">
        <v>270</v>
      </c>
      <c r="E44" s="290">
        <v>320.8</v>
      </c>
      <c r="F44" s="274">
        <v>2</v>
      </c>
      <c r="G44" s="275"/>
      <c r="H44" s="291"/>
      <c r="I44" s="274"/>
      <c r="J44" s="332"/>
      <c r="K44" s="275"/>
    </row>
    <row r="45" spans="1:11" ht="13.5">
      <c r="A45" s="272">
        <v>14</v>
      </c>
      <c r="B45" s="273" t="s">
        <v>113</v>
      </c>
      <c r="C45" s="275">
        <v>331</v>
      </c>
      <c r="D45" s="275">
        <v>282</v>
      </c>
      <c r="E45" s="290">
        <v>332.8</v>
      </c>
      <c r="F45" s="274">
        <v>2</v>
      </c>
      <c r="G45" s="275"/>
      <c r="H45" s="291"/>
      <c r="I45" s="274"/>
      <c r="J45" s="332"/>
      <c r="K45" s="275"/>
    </row>
    <row r="46" spans="1:11" ht="13.5">
      <c r="A46" s="272">
        <v>15</v>
      </c>
      <c r="B46" s="273" t="s">
        <v>113</v>
      </c>
      <c r="C46" s="275">
        <v>330</v>
      </c>
      <c r="D46" s="275">
        <v>279</v>
      </c>
      <c r="E46" s="290">
        <v>368.7</v>
      </c>
      <c r="F46" s="274">
        <v>2</v>
      </c>
      <c r="G46" s="275"/>
      <c r="H46" s="291"/>
      <c r="I46" s="274"/>
      <c r="J46" s="332"/>
      <c r="K46" s="275"/>
    </row>
    <row r="47" spans="1:11" ht="13.5">
      <c r="A47" s="272">
        <v>16</v>
      </c>
      <c r="B47" s="273" t="s">
        <v>113</v>
      </c>
      <c r="C47" s="275">
        <v>324</v>
      </c>
      <c r="D47" s="275">
        <v>275</v>
      </c>
      <c r="E47" s="290">
        <v>401.1</v>
      </c>
      <c r="F47" s="274">
        <v>2</v>
      </c>
      <c r="G47" s="275"/>
      <c r="H47" s="291"/>
      <c r="I47" s="274"/>
      <c r="J47" s="332"/>
      <c r="K47" s="275"/>
    </row>
    <row r="48" spans="1:11" ht="13.5">
      <c r="A48" s="272">
        <v>17</v>
      </c>
      <c r="B48" s="273" t="s">
        <v>113</v>
      </c>
      <c r="C48" s="275">
        <v>330</v>
      </c>
      <c r="D48" s="275">
        <v>281</v>
      </c>
      <c r="E48" s="290">
        <v>427.4</v>
      </c>
      <c r="F48" s="274">
        <v>2</v>
      </c>
      <c r="G48" s="275"/>
      <c r="H48" s="291"/>
      <c r="I48" s="274"/>
      <c r="J48" s="332"/>
      <c r="K48" s="275"/>
    </row>
    <row r="49" spans="1:11" ht="13.5">
      <c r="A49" s="272">
        <v>18</v>
      </c>
      <c r="B49" s="273" t="s">
        <v>113</v>
      </c>
      <c r="C49" s="275">
        <v>334</v>
      </c>
      <c r="D49" s="275">
        <v>283</v>
      </c>
      <c r="E49" s="290">
        <v>335.4</v>
      </c>
      <c r="F49" s="274">
        <v>2</v>
      </c>
      <c r="G49" s="275"/>
      <c r="H49" s="291"/>
      <c r="I49" s="274"/>
      <c r="J49" s="332"/>
      <c r="K49" s="275"/>
    </row>
    <row r="50" spans="1:11" ht="13.5">
      <c r="A50" s="272">
        <v>19</v>
      </c>
      <c r="B50" s="273" t="s">
        <v>113</v>
      </c>
      <c r="C50" s="275">
        <v>341</v>
      </c>
      <c r="D50" s="275">
        <v>290</v>
      </c>
      <c r="E50" s="290">
        <v>400</v>
      </c>
      <c r="F50" s="274">
        <v>2</v>
      </c>
      <c r="G50" s="275"/>
      <c r="H50" s="291"/>
      <c r="I50" s="274"/>
      <c r="J50" s="332"/>
      <c r="K50" s="275"/>
    </row>
    <row r="51" spans="1:11" ht="13.5">
      <c r="A51" s="272">
        <v>20</v>
      </c>
      <c r="B51" s="273" t="s">
        <v>113</v>
      </c>
      <c r="C51" s="275">
        <v>330</v>
      </c>
      <c r="D51" s="275">
        <v>282</v>
      </c>
      <c r="E51" s="290">
        <v>321.8</v>
      </c>
      <c r="F51" s="274">
        <v>2</v>
      </c>
      <c r="G51" s="275"/>
      <c r="H51" s="291"/>
      <c r="I51" s="274"/>
      <c r="J51" s="332"/>
      <c r="K51" s="275"/>
    </row>
    <row r="52" spans="1:11" ht="13.5">
      <c r="A52" s="272">
        <v>21</v>
      </c>
      <c r="B52" s="273" t="s">
        <v>113</v>
      </c>
      <c r="C52" s="275">
        <v>320</v>
      </c>
      <c r="D52" s="275">
        <v>271</v>
      </c>
      <c r="E52" s="290">
        <v>351.5</v>
      </c>
      <c r="F52" s="274">
        <v>2</v>
      </c>
      <c r="G52" s="275"/>
      <c r="H52" s="291"/>
      <c r="I52" s="274"/>
      <c r="J52" s="332"/>
      <c r="K52" s="275"/>
    </row>
    <row r="53" spans="1:11" ht="13.5">
      <c r="A53" s="272">
        <v>22</v>
      </c>
      <c r="B53" s="273" t="s">
        <v>113</v>
      </c>
      <c r="C53" s="275">
        <v>331</v>
      </c>
      <c r="D53" s="275">
        <v>282</v>
      </c>
      <c r="E53" s="290">
        <v>369.1</v>
      </c>
      <c r="F53" s="274">
        <v>2</v>
      </c>
      <c r="G53" s="275"/>
      <c r="H53" s="291"/>
      <c r="I53" s="274"/>
      <c r="J53" s="332"/>
      <c r="K53" s="275"/>
    </row>
    <row r="54" spans="1:11" ht="13.5">
      <c r="A54" s="272">
        <v>23</v>
      </c>
      <c r="B54" s="273" t="s">
        <v>113</v>
      </c>
      <c r="C54" s="275">
        <v>323</v>
      </c>
      <c r="D54" s="275">
        <v>272</v>
      </c>
      <c r="E54" s="290">
        <v>300.1</v>
      </c>
      <c r="F54" s="274">
        <v>2</v>
      </c>
      <c r="G54" s="275"/>
      <c r="H54" s="291"/>
      <c r="I54" s="274"/>
      <c r="J54" s="332"/>
      <c r="K54" s="275"/>
    </row>
    <row r="55" spans="1:11" ht="13.5">
      <c r="A55" s="276">
        <v>24</v>
      </c>
      <c r="B55" s="277" t="s">
        <v>113</v>
      </c>
      <c r="C55" s="278">
        <v>322</v>
      </c>
      <c r="D55" s="278">
        <v>273</v>
      </c>
      <c r="E55" s="292">
        <v>317.2</v>
      </c>
      <c r="F55" s="279">
        <v>2</v>
      </c>
      <c r="G55" s="278"/>
      <c r="H55" s="296"/>
      <c r="I55" s="279"/>
      <c r="J55" s="333"/>
      <c r="K55" s="278"/>
    </row>
    <row r="56" spans="8:9" ht="13.5">
      <c r="H56" s="293"/>
      <c r="I56" s="31"/>
    </row>
    <row r="57" spans="1:11" ht="13.5">
      <c r="A57" s="36" t="s">
        <v>99</v>
      </c>
      <c r="B57" s="37" t="s">
        <v>100</v>
      </c>
      <c r="C57" s="37" t="s">
        <v>101</v>
      </c>
      <c r="D57" s="285" t="s">
        <v>102</v>
      </c>
      <c r="E57" s="294" t="s">
        <v>103</v>
      </c>
      <c r="F57" s="38" t="s">
        <v>104</v>
      </c>
      <c r="G57" s="38" t="s">
        <v>105</v>
      </c>
      <c r="H57" s="297" t="s">
        <v>106</v>
      </c>
      <c r="I57" s="38" t="s">
        <v>107</v>
      </c>
      <c r="J57" s="330" t="s">
        <v>108</v>
      </c>
      <c r="K57" s="37" t="s">
        <v>109</v>
      </c>
    </row>
    <row r="58" spans="1:11" ht="13.5">
      <c r="A58" s="268">
        <v>1</v>
      </c>
      <c r="B58" s="269" t="s">
        <v>114</v>
      </c>
      <c r="C58" s="270">
        <v>319</v>
      </c>
      <c r="D58" s="270">
        <v>271</v>
      </c>
      <c r="E58" s="289">
        <v>301.6</v>
      </c>
      <c r="F58" s="270">
        <v>2</v>
      </c>
      <c r="G58" s="271"/>
      <c r="H58" s="289">
        <v>39.5</v>
      </c>
      <c r="I58" s="270">
        <v>3</v>
      </c>
      <c r="J58" s="331"/>
      <c r="K58" s="280"/>
    </row>
    <row r="59" spans="1:11" ht="13.5">
      <c r="A59" s="272">
        <v>2</v>
      </c>
      <c r="B59" s="273" t="s">
        <v>114</v>
      </c>
      <c r="C59" s="274">
        <v>303</v>
      </c>
      <c r="D59" s="274">
        <v>252</v>
      </c>
      <c r="E59" s="290">
        <v>293.3</v>
      </c>
      <c r="F59" s="274">
        <v>2</v>
      </c>
      <c r="G59" s="275"/>
      <c r="H59" s="290">
        <v>62.9</v>
      </c>
      <c r="I59" s="274">
        <v>3</v>
      </c>
      <c r="J59" s="332"/>
      <c r="K59" s="281"/>
    </row>
    <row r="60" spans="1:11" ht="13.5">
      <c r="A60" s="272">
        <v>3</v>
      </c>
      <c r="B60" s="273" t="s">
        <v>114</v>
      </c>
      <c r="C60" s="275">
        <v>304</v>
      </c>
      <c r="D60" s="275">
        <v>257</v>
      </c>
      <c r="E60" s="291">
        <v>292</v>
      </c>
      <c r="F60" s="274">
        <v>2</v>
      </c>
      <c r="G60" s="275"/>
      <c r="H60" s="291">
        <v>26</v>
      </c>
      <c r="I60" s="275">
        <v>2</v>
      </c>
      <c r="J60" s="332"/>
      <c r="K60" s="272"/>
    </row>
    <row r="61" spans="1:11" ht="13.5">
      <c r="A61" s="272">
        <v>4</v>
      </c>
      <c r="B61" s="273" t="s">
        <v>114</v>
      </c>
      <c r="C61" s="275">
        <v>305</v>
      </c>
      <c r="D61" s="275">
        <v>256</v>
      </c>
      <c r="E61" s="290">
        <v>321</v>
      </c>
      <c r="F61" s="274">
        <v>2</v>
      </c>
      <c r="G61" s="275"/>
      <c r="H61" s="290">
        <v>36.3</v>
      </c>
      <c r="I61" s="274">
        <v>3</v>
      </c>
      <c r="J61" s="335">
        <v>5.9</v>
      </c>
      <c r="K61" s="272" t="s">
        <v>117</v>
      </c>
    </row>
    <row r="62" spans="1:11" ht="13.5">
      <c r="A62" s="272">
        <v>5</v>
      </c>
      <c r="B62" s="273" t="s">
        <v>114</v>
      </c>
      <c r="C62" s="275">
        <v>318</v>
      </c>
      <c r="D62" s="275">
        <v>269</v>
      </c>
      <c r="E62" s="290">
        <v>334.5</v>
      </c>
      <c r="F62" s="274">
        <v>2</v>
      </c>
      <c r="G62" s="275"/>
      <c r="H62" s="290">
        <v>43.1</v>
      </c>
      <c r="I62" s="274">
        <v>3</v>
      </c>
      <c r="J62" s="332"/>
      <c r="K62" s="272"/>
    </row>
    <row r="63" spans="1:11" ht="13.5">
      <c r="A63" s="272">
        <v>6</v>
      </c>
      <c r="B63" s="273" t="s">
        <v>114</v>
      </c>
      <c r="C63" s="275">
        <v>315</v>
      </c>
      <c r="D63" s="275">
        <v>266</v>
      </c>
      <c r="E63" s="290">
        <v>329.6</v>
      </c>
      <c r="F63" s="274">
        <v>2</v>
      </c>
      <c r="G63" s="275"/>
      <c r="H63" s="290">
        <v>34.8</v>
      </c>
      <c r="I63" s="274">
        <v>3</v>
      </c>
      <c r="J63" s="332"/>
      <c r="K63" s="272"/>
    </row>
    <row r="64" spans="1:11" ht="13.5">
      <c r="A64" s="272">
        <v>7</v>
      </c>
      <c r="B64" s="273" t="s">
        <v>114</v>
      </c>
      <c r="C64" s="275">
        <v>311</v>
      </c>
      <c r="D64" s="275">
        <v>262</v>
      </c>
      <c r="E64" s="290">
        <v>324.9</v>
      </c>
      <c r="F64" s="274">
        <v>2</v>
      </c>
      <c r="G64" s="275"/>
      <c r="H64" s="290">
        <v>50.5</v>
      </c>
      <c r="I64" s="274">
        <v>3</v>
      </c>
      <c r="J64" s="332"/>
      <c r="K64" s="272"/>
    </row>
    <row r="65" spans="1:11" ht="13.5">
      <c r="A65" s="272">
        <v>8</v>
      </c>
      <c r="B65" s="273" t="s">
        <v>114</v>
      </c>
      <c r="C65" s="275">
        <v>310</v>
      </c>
      <c r="D65" s="275">
        <v>260</v>
      </c>
      <c r="E65" s="290">
        <v>295.2</v>
      </c>
      <c r="F65" s="274">
        <v>2</v>
      </c>
      <c r="G65" s="275"/>
      <c r="H65" s="290">
        <v>24.8</v>
      </c>
      <c r="I65" s="274">
        <v>2</v>
      </c>
      <c r="J65" s="332"/>
      <c r="K65" s="272"/>
    </row>
    <row r="66" spans="1:11" ht="13.5">
      <c r="A66" s="272">
        <v>9</v>
      </c>
      <c r="B66" s="273" t="s">
        <v>114</v>
      </c>
      <c r="C66" s="275">
        <v>305</v>
      </c>
      <c r="D66" s="275">
        <v>256</v>
      </c>
      <c r="E66" s="290">
        <v>267.8</v>
      </c>
      <c r="F66" s="274">
        <v>2</v>
      </c>
      <c r="G66" s="275"/>
      <c r="H66" s="290">
        <v>28.3</v>
      </c>
      <c r="I66" s="274">
        <v>3</v>
      </c>
      <c r="J66" s="332"/>
      <c r="K66" s="272"/>
    </row>
    <row r="67" spans="1:11" ht="13.5">
      <c r="A67" s="272">
        <v>10</v>
      </c>
      <c r="B67" s="273" t="s">
        <v>114</v>
      </c>
      <c r="C67" s="275">
        <v>310</v>
      </c>
      <c r="D67" s="275">
        <v>261</v>
      </c>
      <c r="E67" s="290">
        <v>310.6</v>
      </c>
      <c r="F67" s="274">
        <v>2</v>
      </c>
      <c r="G67" s="275"/>
      <c r="H67" s="290">
        <v>55.2</v>
      </c>
      <c r="I67" s="274">
        <v>3</v>
      </c>
      <c r="J67" s="332"/>
      <c r="K67" s="272"/>
    </row>
    <row r="68" spans="1:11" ht="13.5">
      <c r="A68" s="272">
        <v>11</v>
      </c>
      <c r="B68" s="273" t="s">
        <v>114</v>
      </c>
      <c r="C68" s="275">
        <v>305</v>
      </c>
      <c r="D68" s="275">
        <v>257</v>
      </c>
      <c r="E68" s="290">
        <v>276.8</v>
      </c>
      <c r="F68" s="274">
        <v>2</v>
      </c>
      <c r="G68" s="275"/>
      <c r="H68" s="290">
        <v>19.5</v>
      </c>
      <c r="I68" s="274">
        <v>2</v>
      </c>
      <c r="J68" s="335">
        <v>0.6</v>
      </c>
      <c r="K68" s="282">
        <v>99</v>
      </c>
    </row>
    <row r="69" spans="1:11" ht="13.5">
      <c r="A69" s="272">
        <v>12</v>
      </c>
      <c r="B69" s="273" t="s">
        <v>114</v>
      </c>
      <c r="C69" s="275">
        <v>317</v>
      </c>
      <c r="D69" s="275">
        <v>267</v>
      </c>
      <c r="E69" s="290">
        <v>273.1</v>
      </c>
      <c r="F69" s="274">
        <v>2</v>
      </c>
      <c r="G69" s="275"/>
      <c r="H69" s="290">
        <v>38.8</v>
      </c>
      <c r="I69" s="274">
        <v>2</v>
      </c>
      <c r="J69" s="332"/>
      <c r="K69" s="272"/>
    </row>
    <row r="70" spans="1:11" ht="13.5">
      <c r="A70" s="272">
        <v>13</v>
      </c>
      <c r="B70" s="273" t="s">
        <v>114</v>
      </c>
      <c r="C70" s="275">
        <v>311</v>
      </c>
      <c r="D70" s="275">
        <v>263</v>
      </c>
      <c r="E70" s="290">
        <v>328.6</v>
      </c>
      <c r="F70" s="274">
        <v>2</v>
      </c>
      <c r="G70" s="275"/>
      <c r="H70" s="290">
        <v>61</v>
      </c>
      <c r="I70" s="274">
        <v>3</v>
      </c>
      <c r="J70" s="335">
        <v>0.6</v>
      </c>
      <c r="K70" s="282">
        <v>99</v>
      </c>
    </row>
    <row r="71" spans="1:11" ht="13.5">
      <c r="A71" s="272">
        <v>14</v>
      </c>
      <c r="B71" s="273" t="s">
        <v>114</v>
      </c>
      <c r="C71" s="275">
        <v>306</v>
      </c>
      <c r="D71" s="275">
        <v>259</v>
      </c>
      <c r="E71" s="290">
        <v>266.6</v>
      </c>
      <c r="F71" s="274">
        <v>2</v>
      </c>
      <c r="G71" s="275"/>
      <c r="H71" s="290">
        <v>33.1</v>
      </c>
      <c r="I71" s="274">
        <v>2</v>
      </c>
      <c r="J71" s="332"/>
      <c r="K71" s="272"/>
    </row>
    <row r="72" spans="1:11" ht="13.5">
      <c r="A72" s="272">
        <v>15</v>
      </c>
      <c r="B72" s="273" t="s">
        <v>114</v>
      </c>
      <c r="C72" s="275">
        <v>301</v>
      </c>
      <c r="D72" s="275">
        <v>257</v>
      </c>
      <c r="E72" s="290">
        <v>283.6</v>
      </c>
      <c r="F72" s="274">
        <v>2</v>
      </c>
      <c r="G72" s="275"/>
      <c r="H72" s="290">
        <v>32.9</v>
      </c>
      <c r="I72" s="274">
        <v>2</v>
      </c>
      <c r="J72" s="332"/>
      <c r="K72" s="272"/>
    </row>
    <row r="73" spans="1:11" ht="13.5">
      <c r="A73" s="272">
        <v>16</v>
      </c>
      <c r="B73" s="273" t="s">
        <v>114</v>
      </c>
      <c r="C73" s="275">
        <v>307</v>
      </c>
      <c r="D73" s="275">
        <v>262</v>
      </c>
      <c r="E73" s="290">
        <v>253.1</v>
      </c>
      <c r="F73" s="274">
        <v>2</v>
      </c>
      <c r="G73" s="275"/>
      <c r="H73" s="290">
        <v>30.1</v>
      </c>
      <c r="I73" s="274">
        <v>2</v>
      </c>
      <c r="J73" s="332"/>
      <c r="K73" s="272"/>
    </row>
    <row r="74" spans="1:11" ht="13.5">
      <c r="A74" s="272">
        <v>17</v>
      </c>
      <c r="B74" s="273" t="s">
        <v>114</v>
      </c>
      <c r="C74" s="275">
        <v>308</v>
      </c>
      <c r="D74" s="275">
        <v>258</v>
      </c>
      <c r="E74" s="290">
        <v>291.6</v>
      </c>
      <c r="F74" s="274">
        <v>2</v>
      </c>
      <c r="G74" s="275"/>
      <c r="H74" s="290">
        <v>24.9</v>
      </c>
      <c r="I74" s="274">
        <v>2</v>
      </c>
      <c r="J74" s="332"/>
      <c r="K74" s="272"/>
    </row>
    <row r="75" spans="1:11" ht="13.5">
      <c r="A75" s="272">
        <v>18</v>
      </c>
      <c r="B75" s="273" t="s">
        <v>114</v>
      </c>
      <c r="C75" s="275">
        <v>315</v>
      </c>
      <c r="D75" s="275">
        <v>264</v>
      </c>
      <c r="E75" s="290">
        <v>281.1</v>
      </c>
      <c r="F75" s="274">
        <v>2</v>
      </c>
      <c r="G75" s="275"/>
      <c r="H75" s="290">
        <v>29.7</v>
      </c>
      <c r="I75" s="274">
        <v>2</v>
      </c>
      <c r="J75" s="335">
        <v>3.1</v>
      </c>
      <c r="K75" s="282">
        <v>50</v>
      </c>
    </row>
    <row r="76" spans="1:11" ht="13.5">
      <c r="A76" s="272">
        <v>19</v>
      </c>
      <c r="B76" s="273" t="s">
        <v>114</v>
      </c>
      <c r="C76" s="275">
        <v>314</v>
      </c>
      <c r="D76" s="275">
        <v>263</v>
      </c>
      <c r="E76" s="290">
        <v>299.9</v>
      </c>
      <c r="F76" s="274">
        <v>2</v>
      </c>
      <c r="G76" s="275"/>
      <c r="H76" s="290">
        <v>32.8</v>
      </c>
      <c r="I76" s="274">
        <v>3</v>
      </c>
      <c r="J76" s="332"/>
      <c r="K76" s="272"/>
    </row>
    <row r="77" spans="1:11" ht="13.5">
      <c r="A77" s="272">
        <v>20</v>
      </c>
      <c r="B77" s="273" t="s">
        <v>114</v>
      </c>
      <c r="C77" s="275">
        <v>316</v>
      </c>
      <c r="D77" s="275">
        <v>265</v>
      </c>
      <c r="E77" s="290">
        <v>311.4</v>
      </c>
      <c r="F77" s="274">
        <v>2</v>
      </c>
      <c r="G77" s="275"/>
      <c r="H77" s="290">
        <v>29.6</v>
      </c>
      <c r="I77" s="274">
        <v>2</v>
      </c>
      <c r="J77" s="332"/>
      <c r="K77" s="272"/>
    </row>
    <row r="78" spans="1:11" ht="13.5">
      <c r="A78" s="272">
        <v>21</v>
      </c>
      <c r="B78" s="273" t="s">
        <v>114</v>
      </c>
      <c r="C78" s="275">
        <v>307</v>
      </c>
      <c r="D78" s="275">
        <v>259</v>
      </c>
      <c r="E78" s="290">
        <v>264.5</v>
      </c>
      <c r="F78" s="274">
        <v>2</v>
      </c>
      <c r="G78" s="275"/>
      <c r="H78" s="290">
        <v>25.4</v>
      </c>
      <c r="I78" s="274">
        <v>2</v>
      </c>
      <c r="J78" s="332"/>
      <c r="K78" s="272"/>
    </row>
    <row r="79" spans="1:11" ht="13.5">
      <c r="A79" s="272">
        <v>22</v>
      </c>
      <c r="B79" s="273" t="s">
        <v>114</v>
      </c>
      <c r="C79" s="275">
        <v>306</v>
      </c>
      <c r="D79" s="275">
        <v>257</v>
      </c>
      <c r="E79" s="290">
        <v>269.1</v>
      </c>
      <c r="F79" s="274">
        <v>2</v>
      </c>
      <c r="G79" s="275"/>
      <c r="H79" s="290">
        <v>30.6</v>
      </c>
      <c r="I79" s="274">
        <v>2</v>
      </c>
      <c r="J79" s="335">
        <v>3.6</v>
      </c>
      <c r="K79" s="282">
        <v>25</v>
      </c>
    </row>
    <row r="80" spans="1:11" ht="13.5">
      <c r="A80" s="272">
        <v>23</v>
      </c>
      <c r="B80" s="273" t="s">
        <v>114</v>
      </c>
      <c r="C80" s="275">
        <v>311</v>
      </c>
      <c r="D80" s="275">
        <v>262</v>
      </c>
      <c r="E80" s="290">
        <v>281.5</v>
      </c>
      <c r="F80" s="274">
        <v>2</v>
      </c>
      <c r="G80" s="275"/>
      <c r="H80" s="290">
        <v>24.1</v>
      </c>
      <c r="I80" s="274">
        <v>2</v>
      </c>
      <c r="J80" s="332"/>
      <c r="K80" s="272"/>
    </row>
    <row r="81" spans="1:11" ht="13.5">
      <c r="A81" s="272">
        <v>24</v>
      </c>
      <c r="B81" s="273" t="s">
        <v>114</v>
      </c>
      <c r="C81" s="275">
        <v>298</v>
      </c>
      <c r="D81" s="275">
        <v>249</v>
      </c>
      <c r="E81" s="290">
        <v>243.6</v>
      </c>
      <c r="F81" s="274">
        <v>2</v>
      </c>
      <c r="G81" s="275"/>
      <c r="H81" s="290">
        <v>17.2</v>
      </c>
      <c r="I81" s="274">
        <v>2</v>
      </c>
      <c r="J81" s="332"/>
      <c r="K81" s="272"/>
    </row>
    <row r="82" spans="1:11" ht="13.5">
      <c r="A82" s="272">
        <v>25</v>
      </c>
      <c r="B82" s="273" t="s">
        <v>114</v>
      </c>
      <c r="C82" s="275">
        <v>315</v>
      </c>
      <c r="D82" s="275">
        <v>270</v>
      </c>
      <c r="E82" s="290">
        <v>301.9</v>
      </c>
      <c r="F82" s="274">
        <v>2</v>
      </c>
      <c r="G82" s="275"/>
      <c r="H82" s="290">
        <v>29</v>
      </c>
      <c r="I82" s="274">
        <v>2</v>
      </c>
      <c r="J82" s="332"/>
      <c r="K82" s="272"/>
    </row>
    <row r="83" spans="1:11" ht="13.5">
      <c r="A83" s="272">
        <v>26</v>
      </c>
      <c r="B83" s="273" t="s">
        <v>114</v>
      </c>
      <c r="C83" s="275">
        <v>306</v>
      </c>
      <c r="D83" s="275">
        <v>259</v>
      </c>
      <c r="E83" s="290">
        <v>271.9</v>
      </c>
      <c r="F83" s="274">
        <v>2</v>
      </c>
      <c r="G83" s="275"/>
      <c r="H83" s="290">
        <v>35.1</v>
      </c>
      <c r="I83" s="274">
        <v>2</v>
      </c>
      <c r="J83" s="332"/>
      <c r="K83" s="272"/>
    </row>
    <row r="84" spans="1:11" ht="13.5">
      <c r="A84" s="272">
        <v>27</v>
      </c>
      <c r="B84" s="273" t="s">
        <v>114</v>
      </c>
      <c r="C84" s="275">
        <v>311</v>
      </c>
      <c r="D84" s="275">
        <v>264</v>
      </c>
      <c r="E84" s="290">
        <v>316.5</v>
      </c>
      <c r="F84" s="274">
        <v>2</v>
      </c>
      <c r="G84" s="275"/>
      <c r="H84" s="290">
        <v>36.6</v>
      </c>
      <c r="I84" s="274">
        <v>2</v>
      </c>
      <c r="J84" s="332"/>
      <c r="K84" s="272"/>
    </row>
    <row r="85" spans="1:11" ht="13.5">
      <c r="A85" s="272">
        <v>28</v>
      </c>
      <c r="B85" s="273" t="s">
        <v>114</v>
      </c>
      <c r="C85" s="275">
        <v>313</v>
      </c>
      <c r="D85" s="275">
        <v>262</v>
      </c>
      <c r="E85" s="290">
        <v>297.8</v>
      </c>
      <c r="F85" s="274">
        <v>2</v>
      </c>
      <c r="G85" s="275"/>
      <c r="H85" s="290">
        <v>5.9</v>
      </c>
      <c r="I85" s="274">
        <v>1</v>
      </c>
      <c r="J85" s="335">
        <v>0.9</v>
      </c>
      <c r="K85" s="282">
        <v>60</v>
      </c>
    </row>
    <row r="86" spans="1:11" ht="13.5">
      <c r="A86" s="272">
        <v>29</v>
      </c>
      <c r="B86" s="273" t="s">
        <v>114</v>
      </c>
      <c r="C86" s="275">
        <v>301</v>
      </c>
      <c r="D86" s="275">
        <v>254</v>
      </c>
      <c r="E86" s="290">
        <v>247.8</v>
      </c>
      <c r="F86" s="274">
        <v>2</v>
      </c>
      <c r="G86" s="275"/>
      <c r="H86" s="290">
        <v>22.2</v>
      </c>
      <c r="I86" s="274">
        <v>2</v>
      </c>
      <c r="J86" s="335">
        <v>0.3</v>
      </c>
      <c r="K86" s="282">
        <v>97</v>
      </c>
    </row>
    <row r="87" spans="1:11" ht="13.5">
      <c r="A87" s="276">
        <v>30</v>
      </c>
      <c r="B87" s="277" t="s">
        <v>114</v>
      </c>
      <c r="C87" s="278">
        <v>310</v>
      </c>
      <c r="D87" s="278">
        <v>263</v>
      </c>
      <c r="E87" s="292">
        <v>306.6</v>
      </c>
      <c r="F87" s="279">
        <v>2</v>
      </c>
      <c r="G87" s="278"/>
      <c r="H87" s="296">
        <v>31.4</v>
      </c>
      <c r="I87" s="279">
        <v>2</v>
      </c>
      <c r="J87" s="333">
        <v>0.4</v>
      </c>
      <c r="K87" s="276">
        <v>50</v>
      </c>
    </row>
    <row r="88" ht="13.5">
      <c r="H88" s="293"/>
    </row>
    <row r="89" spans="1:11" ht="13.5">
      <c r="A89" s="36" t="s">
        <v>99</v>
      </c>
      <c r="B89" s="37" t="s">
        <v>100</v>
      </c>
      <c r="C89" s="37" t="s">
        <v>101</v>
      </c>
      <c r="D89" s="285" t="s">
        <v>102</v>
      </c>
      <c r="E89" s="288" t="s">
        <v>103</v>
      </c>
      <c r="F89" s="37" t="s">
        <v>104</v>
      </c>
      <c r="G89" s="37" t="s">
        <v>105</v>
      </c>
      <c r="H89" s="297" t="s">
        <v>106</v>
      </c>
      <c r="I89" s="38" t="s">
        <v>107</v>
      </c>
      <c r="J89" s="330" t="s">
        <v>108</v>
      </c>
      <c r="K89" s="37" t="s">
        <v>109</v>
      </c>
    </row>
    <row r="90" spans="1:11" ht="13.5">
      <c r="A90" s="268">
        <v>1</v>
      </c>
      <c r="B90" s="280" t="s">
        <v>115</v>
      </c>
      <c r="C90" s="270">
        <v>281</v>
      </c>
      <c r="D90" s="270">
        <v>238</v>
      </c>
      <c r="E90" s="295">
        <v>213.6</v>
      </c>
      <c r="F90" s="270">
        <v>2</v>
      </c>
      <c r="G90" s="270"/>
      <c r="H90" s="289">
        <v>5.6</v>
      </c>
      <c r="I90" s="270">
        <v>1</v>
      </c>
      <c r="J90" s="331"/>
      <c r="K90" s="280"/>
    </row>
    <row r="91" spans="1:11" ht="13.5">
      <c r="A91" s="272">
        <v>2</v>
      </c>
      <c r="B91" s="281" t="s">
        <v>115</v>
      </c>
      <c r="C91" s="274">
        <v>283</v>
      </c>
      <c r="D91" s="274">
        <v>235</v>
      </c>
      <c r="E91" s="291">
        <v>176.9</v>
      </c>
      <c r="F91" s="274">
        <v>2</v>
      </c>
      <c r="G91" s="274"/>
      <c r="H91" s="290">
        <v>3.3</v>
      </c>
      <c r="I91" s="274">
        <v>1</v>
      </c>
      <c r="J91" s="332"/>
      <c r="K91" s="281"/>
    </row>
    <row r="92" spans="1:11" ht="13.5">
      <c r="A92" s="272">
        <v>3</v>
      </c>
      <c r="B92" s="281" t="s">
        <v>115</v>
      </c>
      <c r="C92" s="275">
        <v>297</v>
      </c>
      <c r="D92" s="275">
        <v>248</v>
      </c>
      <c r="E92" s="291">
        <v>213.5</v>
      </c>
      <c r="F92" s="275">
        <v>2</v>
      </c>
      <c r="G92" s="275"/>
      <c r="H92" s="291">
        <v>3.1</v>
      </c>
      <c r="I92" s="274">
        <v>1</v>
      </c>
      <c r="J92" s="332"/>
      <c r="K92" s="272"/>
    </row>
    <row r="93" spans="1:11" ht="13.5">
      <c r="A93" s="272">
        <v>4</v>
      </c>
      <c r="B93" s="281" t="s">
        <v>115</v>
      </c>
      <c r="C93" s="275">
        <v>290</v>
      </c>
      <c r="D93" s="275">
        <v>238</v>
      </c>
      <c r="E93" s="291">
        <v>233.6</v>
      </c>
      <c r="F93" s="274">
        <v>2</v>
      </c>
      <c r="G93" s="275"/>
      <c r="H93" s="291">
        <v>15.8</v>
      </c>
      <c r="I93" s="274">
        <v>2</v>
      </c>
      <c r="J93" s="332"/>
      <c r="K93" s="272" t="s">
        <v>118</v>
      </c>
    </row>
    <row r="94" spans="1:11" ht="13.5">
      <c r="A94" s="272">
        <v>5</v>
      </c>
      <c r="B94" s="281" t="s">
        <v>115</v>
      </c>
      <c r="C94" s="275">
        <v>287</v>
      </c>
      <c r="D94" s="275">
        <v>243</v>
      </c>
      <c r="E94" s="291">
        <v>186.2</v>
      </c>
      <c r="F94" s="275">
        <v>2</v>
      </c>
      <c r="G94" s="275"/>
      <c r="H94" s="291">
        <v>1.8</v>
      </c>
      <c r="I94" s="274">
        <v>1</v>
      </c>
      <c r="J94" s="332"/>
      <c r="K94" s="272"/>
    </row>
    <row r="95" spans="1:11" ht="13.5">
      <c r="A95" s="272">
        <v>6</v>
      </c>
      <c r="B95" s="281" t="s">
        <v>115</v>
      </c>
      <c r="C95" s="275">
        <v>285</v>
      </c>
      <c r="D95" s="275">
        <v>237</v>
      </c>
      <c r="E95" s="291">
        <v>204.1</v>
      </c>
      <c r="F95" s="274">
        <v>2</v>
      </c>
      <c r="G95" s="275"/>
      <c r="H95" s="291">
        <v>3.3</v>
      </c>
      <c r="I95" s="274">
        <v>1</v>
      </c>
      <c r="J95" s="332"/>
      <c r="K95" s="272"/>
    </row>
    <row r="96" spans="1:11" ht="13.5">
      <c r="A96" s="272">
        <v>7</v>
      </c>
      <c r="B96" s="281" t="s">
        <v>115</v>
      </c>
      <c r="C96" s="275">
        <v>286</v>
      </c>
      <c r="D96" s="275">
        <v>241</v>
      </c>
      <c r="E96" s="291">
        <v>191.7</v>
      </c>
      <c r="F96" s="275">
        <v>2</v>
      </c>
      <c r="G96" s="275"/>
      <c r="H96" s="291">
        <v>11.1</v>
      </c>
      <c r="I96" s="274">
        <v>1</v>
      </c>
      <c r="J96" s="332"/>
      <c r="K96" s="272"/>
    </row>
    <row r="97" spans="1:11" ht="13.5">
      <c r="A97" s="272">
        <v>8</v>
      </c>
      <c r="B97" s="281" t="s">
        <v>115</v>
      </c>
      <c r="C97" s="275">
        <v>284</v>
      </c>
      <c r="D97" s="275">
        <v>234</v>
      </c>
      <c r="E97" s="291">
        <v>173</v>
      </c>
      <c r="F97" s="274">
        <v>2</v>
      </c>
      <c r="G97" s="275"/>
      <c r="H97" s="291">
        <v>2.4</v>
      </c>
      <c r="I97" s="274">
        <v>1</v>
      </c>
      <c r="J97" s="332"/>
      <c r="K97" s="272"/>
    </row>
    <row r="98" spans="1:11" ht="13.5">
      <c r="A98" s="272">
        <v>9</v>
      </c>
      <c r="B98" s="281" t="s">
        <v>115</v>
      </c>
      <c r="C98" s="275">
        <v>282</v>
      </c>
      <c r="D98" s="275">
        <v>235</v>
      </c>
      <c r="E98" s="291">
        <v>161.1</v>
      </c>
      <c r="F98" s="275">
        <v>2</v>
      </c>
      <c r="G98" s="275"/>
      <c r="H98" s="291">
        <v>1.7</v>
      </c>
      <c r="I98" s="274">
        <v>1</v>
      </c>
      <c r="J98" s="332"/>
      <c r="K98" s="272"/>
    </row>
    <row r="99" spans="1:11" ht="13.5">
      <c r="A99" s="272">
        <v>10</v>
      </c>
      <c r="B99" s="281" t="s">
        <v>115</v>
      </c>
      <c r="C99" s="275">
        <v>284</v>
      </c>
      <c r="D99" s="275">
        <v>235</v>
      </c>
      <c r="E99" s="291">
        <v>176.9</v>
      </c>
      <c r="F99" s="274">
        <v>2</v>
      </c>
      <c r="G99" s="275"/>
      <c r="H99" s="291">
        <v>2.1</v>
      </c>
      <c r="I99" s="274">
        <v>1</v>
      </c>
      <c r="J99" s="332"/>
      <c r="K99" s="272"/>
    </row>
    <row r="100" spans="1:11" ht="13.5">
      <c r="A100" s="272">
        <v>11</v>
      </c>
      <c r="B100" s="281" t="s">
        <v>115</v>
      </c>
      <c r="C100" s="275">
        <v>297</v>
      </c>
      <c r="D100" s="275">
        <v>248</v>
      </c>
      <c r="E100" s="291">
        <v>243.4</v>
      </c>
      <c r="F100" s="275">
        <v>2</v>
      </c>
      <c r="G100" s="275"/>
      <c r="H100" s="291">
        <v>18.1</v>
      </c>
      <c r="I100" s="274">
        <v>2</v>
      </c>
      <c r="J100" s="332"/>
      <c r="K100" s="272"/>
    </row>
    <row r="101" spans="1:11" ht="13.5">
      <c r="A101" s="272">
        <v>12</v>
      </c>
      <c r="B101" s="281" t="s">
        <v>115</v>
      </c>
      <c r="C101" s="275">
        <v>286</v>
      </c>
      <c r="D101" s="275">
        <v>237</v>
      </c>
      <c r="E101" s="291">
        <v>172.3</v>
      </c>
      <c r="F101" s="274">
        <v>2</v>
      </c>
      <c r="G101" s="275"/>
      <c r="H101" s="291">
        <v>1.8</v>
      </c>
      <c r="I101" s="274">
        <v>1</v>
      </c>
      <c r="J101" s="332"/>
      <c r="K101" s="272"/>
    </row>
    <row r="102" spans="1:11" ht="13.5">
      <c r="A102" s="272">
        <v>13</v>
      </c>
      <c r="B102" s="281" t="s">
        <v>115</v>
      </c>
      <c r="C102" s="275">
        <v>288</v>
      </c>
      <c r="D102" s="275">
        <v>237</v>
      </c>
      <c r="E102" s="291">
        <v>212.9</v>
      </c>
      <c r="F102" s="275">
        <v>2</v>
      </c>
      <c r="G102" s="275"/>
      <c r="H102" s="291">
        <v>6.4</v>
      </c>
      <c r="I102" s="274">
        <v>1</v>
      </c>
      <c r="J102" s="332"/>
      <c r="K102" s="272"/>
    </row>
    <row r="103" spans="1:11" ht="13.5">
      <c r="A103" s="272">
        <v>14</v>
      </c>
      <c r="B103" s="281" t="s">
        <v>115</v>
      </c>
      <c r="C103" s="275">
        <v>291</v>
      </c>
      <c r="D103" s="275">
        <v>242</v>
      </c>
      <c r="E103" s="291">
        <v>203.3</v>
      </c>
      <c r="F103" s="274">
        <v>2</v>
      </c>
      <c r="G103" s="275"/>
      <c r="H103" s="291">
        <v>8.5</v>
      </c>
      <c r="I103" s="274">
        <v>1</v>
      </c>
      <c r="J103" s="332"/>
      <c r="K103" s="272"/>
    </row>
    <row r="104" spans="1:11" ht="13.5">
      <c r="A104" s="272">
        <v>15</v>
      </c>
      <c r="B104" s="281" t="s">
        <v>115</v>
      </c>
      <c r="C104" s="275">
        <v>286</v>
      </c>
      <c r="D104" s="275">
        <v>236</v>
      </c>
      <c r="E104" s="291">
        <v>196.1</v>
      </c>
      <c r="F104" s="275">
        <v>2</v>
      </c>
      <c r="G104" s="275"/>
      <c r="H104" s="291">
        <v>2.9</v>
      </c>
      <c r="I104" s="274">
        <v>1</v>
      </c>
      <c r="J104" s="332"/>
      <c r="K104" s="272"/>
    </row>
    <row r="105" spans="1:11" ht="13.5">
      <c r="A105" s="272">
        <v>16</v>
      </c>
      <c r="B105" s="281" t="s">
        <v>115</v>
      </c>
      <c r="C105" s="275">
        <v>285</v>
      </c>
      <c r="D105" s="275">
        <v>233</v>
      </c>
      <c r="E105" s="291">
        <v>190.4</v>
      </c>
      <c r="F105" s="274">
        <v>2</v>
      </c>
      <c r="G105" s="275"/>
      <c r="H105" s="291">
        <v>3.5</v>
      </c>
      <c r="I105" s="274">
        <v>1</v>
      </c>
      <c r="J105" s="332"/>
      <c r="K105" s="272"/>
    </row>
    <row r="106" spans="1:11" ht="13.5">
      <c r="A106" s="272">
        <v>17</v>
      </c>
      <c r="B106" s="281" t="s">
        <v>115</v>
      </c>
      <c r="C106" s="275">
        <v>296</v>
      </c>
      <c r="D106" s="275">
        <v>247</v>
      </c>
      <c r="E106" s="291">
        <v>210</v>
      </c>
      <c r="F106" s="275">
        <v>2</v>
      </c>
      <c r="G106" s="275"/>
      <c r="H106" s="291">
        <v>2.9</v>
      </c>
      <c r="I106" s="274">
        <v>1</v>
      </c>
      <c r="J106" s="332"/>
      <c r="K106" s="272"/>
    </row>
    <row r="107" spans="1:11" ht="13.5">
      <c r="A107" s="272">
        <v>18</v>
      </c>
      <c r="B107" s="281" t="s">
        <v>115</v>
      </c>
      <c r="C107" s="275">
        <v>291</v>
      </c>
      <c r="D107" s="275">
        <v>242</v>
      </c>
      <c r="E107" s="291">
        <v>179.3</v>
      </c>
      <c r="F107" s="274">
        <v>2</v>
      </c>
      <c r="G107" s="275"/>
      <c r="H107" s="291">
        <v>1.6</v>
      </c>
      <c r="I107" s="274">
        <v>1</v>
      </c>
      <c r="J107" s="332"/>
      <c r="K107" s="272"/>
    </row>
    <row r="108" spans="1:11" ht="13.5">
      <c r="A108" s="272">
        <v>19</v>
      </c>
      <c r="B108" s="281" t="s">
        <v>115</v>
      </c>
      <c r="C108" s="275">
        <v>283</v>
      </c>
      <c r="D108" s="275">
        <v>237</v>
      </c>
      <c r="E108" s="291">
        <v>215.9</v>
      </c>
      <c r="F108" s="275">
        <v>2</v>
      </c>
      <c r="G108" s="275"/>
      <c r="H108" s="291">
        <v>11.8</v>
      </c>
      <c r="I108" s="274">
        <v>2</v>
      </c>
      <c r="J108" s="332"/>
      <c r="K108" s="272"/>
    </row>
    <row r="109" spans="1:11" ht="13.5">
      <c r="A109" s="272">
        <v>20</v>
      </c>
      <c r="B109" s="281" t="s">
        <v>115</v>
      </c>
      <c r="C109" s="275">
        <v>291</v>
      </c>
      <c r="D109" s="275">
        <v>244</v>
      </c>
      <c r="E109" s="291">
        <v>213.7</v>
      </c>
      <c r="F109" s="274">
        <v>2</v>
      </c>
      <c r="G109" s="275"/>
      <c r="H109" s="291">
        <v>3.6</v>
      </c>
      <c r="I109" s="274">
        <v>1</v>
      </c>
      <c r="J109" s="332"/>
      <c r="K109" s="272"/>
    </row>
    <row r="110" spans="1:11" ht="13.5">
      <c r="A110" s="272">
        <v>21</v>
      </c>
      <c r="B110" s="281" t="s">
        <v>115</v>
      </c>
      <c r="C110" s="275">
        <v>286</v>
      </c>
      <c r="D110" s="275">
        <v>237</v>
      </c>
      <c r="E110" s="291">
        <v>200</v>
      </c>
      <c r="F110" s="275">
        <v>2</v>
      </c>
      <c r="G110" s="275"/>
      <c r="H110" s="291">
        <v>4</v>
      </c>
      <c r="I110" s="274">
        <v>1</v>
      </c>
      <c r="J110" s="332"/>
      <c r="K110" s="272"/>
    </row>
    <row r="111" spans="1:11" ht="13.5">
      <c r="A111" s="272">
        <v>22</v>
      </c>
      <c r="B111" s="281" t="s">
        <v>115</v>
      </c>
      <c r="C111" s="275">
        <v>285</v>
      </c>
      <c r="D111" s="275">
        <v>238</v>
      </c>
      <c r="E111" s="291">
        <v>188.9</v>
      </c>
      <c r="F111" s="274">
        <v>2</v>
      </c>
      <c r="G111" s="275"/>
      <c r="H111" s="291">
        <v>3.3</v>
      </c>
      <c r="I111" s="274">
        <v>1</v>
      </c>
      <c r="J111" s="332">
        <v>2</v>
      </c>
      <c r="K111" s="272">
        <v>30</v>
      </c>
    </row>
    <row r="112" spans="1:11" ht="13.5">
      <c r="A112" s="272">
        <v>23</v>
      </c>
      <c r="B112" s="281" t="s">
        <v>115</v>
      </c>
      <c r="C112" s="275">
        <v>282</v>
      </c>
      <c r="D112" s="275">
        <v>236</v>
      </c>
      <c r="E112" s="291">
        <v>191.3</v>
      </c>
      <c r="F112" s="275">
        <v>2</v>
      </c>
      <c r="G112" s="275"/>
      <c r="H112" s="291">
        <v>8.9</v>
      </c>
      <c r="I112" s="274">
        <v>1</v>
      </c>
      <c r="J112" s="332"/>
      <c r="K112" s="272"/>
    </row>
    <row r="113" spans="1:11" ht="13.5">
      <c r="A113" s="272">
        <v>24</v>
      </c>
      <c r="B113" s="281" t="s">
        <v>115</v>
      </c>
      <c r="C113" s="275">
        <v>287</v>
      </c>
      <c r="D113" s="275">
        <v>243</v>
      </c>
      <c r="E113" s="291">
        <v>205.2</v>
      </c>
      <c r="F113" s="274">
        <v>2</v>
      </c>
      <c r="G113" s="275"/>
      <c r="H113" s="291">
        <v>4.8</v>
      </c>
      <c r="I113" s="274">
        <v>1</v>
      </c>
      <c r="J113" s="332"/>
      <c r="K113" s="272"/>
    </row>
    <row r="114" spans="1:11" ht="13.5">
      <c r="A114" s="272">
        <v>25</v>
      </c>
      <c r="B114" s="281" t="s">
        <v>115</v>
      </c>
      <c r="C114" s="275">
        <v>295</v>
      </c>
      <c r="D114" s="275">
        <v>246</v>
      </c>
      <c r="E114" s="291">
        <v>232.8</v>
      </c>
      <c r="F114" s="275">
        <v>2</v>
      </c>
      <c r="G114" s="275"/>
      <c r="H114" s="291">
        <v>2.7</v>
      </c>
      <c r="I114" s="274">
        <v>1</v>
      </c>
      <c r="J114" s="332"/>
      <c r="K114" s="272"/>
    </row>
    <row r="115" spans="1:11" ht="13.5">
      <c r="A115" s="272">
        <v>26</v>
      </c>
      <c r="B115" s="281" t="s">
        <v>115</v>
      </c>
      <c r="C115" s="275">
        <v>293</v>
      </c>
      <c r="D115" s="275">
        <v>244</v>
      </c>
      <c r="E115" s="291">
        <v>213</v>
      </c>
      <c r="F115" s="274">
        <v>2</v>
      </c>
      <c r="G115" s="275"/>
      <c r="H115" s="291">
        <v>2.2</v>
      </c>
      <c r="I115" s="274">
        <v>1</v>
      </c>
      <c r="J115" s="332"/>
      <c r="K115" s="272"/>
    </row>
    <row r="116" spans="1:11" ht="13.5">
      <c r="A116" s="272">
        <v>27</v>
      </c>
      <c r="B116" s="281" t="s">
        <v>115</v>
      </c>
      <c r="C116" s="275">
        <v>284</v>
      </c>
      <c r="D116" s="275">
        <v>236</v>
      </c>
      <c r="E116" s="291">
        <v>193.1</v>
      </c>
      <c r="F116" s="275">
        <v>2</v>
      </c>
      <c r="G116" s="275"/>
      <c r="H116" s="291">
        <v>16.6</v>
      </c>
      <c r="I116" s="274">
        <v>2</v>
      </c>
      <c r="J116" s="332"/>
      <c r="K116" s="272"/>
    </row>
    <row r="117" spans="1:11" ht="13.5">
      <c r="A117" s="272">
        <v>28</v>
      </c>
      <c r="B117" s="281" t="s">
        <v>115</v>
      </c>
      <c r="C117" s="275">
        <v>282</v>
      </c>
      <c r="D117" s="275">
        <v>231</v>
      </c>
      <c r="E117" s="291">
        <v>156.8</v>
      </c>
      <c r="F117" s="274">
        <v>2</v>
      </c>
      <c r="G117" s="275"/>
      <c r="H117" s="291">
        <v>1.4</v>
      </c>
      <c r="I117" s="274">
        <v>1</v>
      </c>
      <c r="J117" s="332"/>
      <c r="K117" s="272"/>
    </row>
    <row r="118" spans="1:11" ht="13.5">
      <c r="A118" s="272">
        <v>29</v>
      </c>
      <c r="B118" s="281" t="s">
        <v>115</v>
      </c>
      <c r="C118" s="275">
        <v>290</v>
      </c>
      <c r="D118" s="275">
        <v>242</v>
      </c>
      <c r="E118" s="291">
        <v>218</v>
      </c>
      <c r="F118" s="275">
        <v>2</v>
      </c>
      <c r="G118" s="275"/>
      <c r="H118" s="291">
        <v>3</v>
      </c>
      <c r="I118" s="274">
        <v>1</v>
      </c>
      <c r="J118" s="332"/>
      <c r="K118" s="272"/>
    </row>
    <row r="119" spans="1:11" ht="13.5">
      <c r="A119" s="276">
        <v>30</v>
      </c>
      <c r="B119" s="283" t="s">
        <v>115</v>
      </c>
      <c r="C119" s="278">
        <v>288</v>
      </c>
      <c r="D119" s="278">
        <v>242</v>
      </c>
      <c r="E119" s="296">
        <v>205.1</v>
      </c>
      <c r="F119" s="279">
        <v>2</v>
      </c>
      <c r="G119" s="278"/>
      <c r="H119" s="296">
        <v>2.6</v>
      </c>
      <c r="I119" s="279">
        <v>1</v>
      </c>
      <c r="J119" s="333"/>
      <c r="K119" s="276"/>
    </row>
    <row r="120" ht="13.5">
      <c r="H120" s="293"/>
    </row>
    <row r="121" spans="1:11" ht="13.5">
      <c r="A121" s="36" t="s">
        <v>99</v>
      </c>
      <c r="B121" s="37" t="s">
        <v>100</v>
      </c>
      <c r="C121" s="37" t="s">
        <v>101</v>
      </c>
      <c r="D121" s="285" t="s">
        <v>102</v>
      </c>
      <c r="E121" s="288" t="s">
        <v>103</v>
      </c>
      <c r="F121" s="37" t="s">
        <v>104</v>
      </c>
      <c r="G121" s="37" t="s">
        <v>105</v>
      </c>
      <c r="H121" s="297" t="s">
        <v>106</v>
      </c>
      <c r="I121" s="38" t="s">
        <v>107</v>
      </c>
      <c r="J121" s="330" t="s">
        <v>108</v>
      </c>
      <c r="K121" s="37" t="s">
        <v>109</v>
      </c>
    </row>
    <row r="122" spans="1:11" ht="13.5">
      <c r="A122" s="268">
        <v>1</v>
      </c>
      <c r="B122" s="269" t="s">
        <v>116</v>
      </c>
      <c r="C122" s="270">
        <v>298</v>
      </c>
      <c r="D122" s="270">
        <v>248</v>
      </c>
      <c r="E122" s="289">
        <v>224.9</v>
      </c>
      <c r="F122" s="270">
        <v>2</v>
      </c>
      <c r="G122" s="270"/>
      <c r="H122" s="289">
        <v>15.3</v>
      </c>
      <c r="I122" s="270">
        <v>2</v>
      </c>
      <c r="J122" s="331"/>
      <c r="K122" s="280"/>
    </row>
    <row r="123" spans="1:11" ht="13.5">
      <c r="A123" s="272">
        <v>2</v>
      </c>
      <c r="B123" s="273" t="s">
        <v>116</v>
      </c>
      <c r="C123" s="274">
        <v>285</v>
      </c>
      <c r="D123" s="274">
        <v>241</v>
      </c>
      <c r="E123" s="290">
        <v>220.4</v>
      </c>
      <c r="F123" s="274">
        <v>2</v>
      </c>
      <c r="G123" s="274"/>
      <c r="H123" s="290">
        <v>23.7</v>
      </c>
      <c r="I123" s="274">
        <v>2</v>
      </c>
      <c r="J123" s="335">
        <v>3.1</v>
      </c>
      <c r="K123" s="281">
        <v>50</v>
      </c>
    </row>
    <row r="124" spans="1:11" ht="13.5">
      <c r="A124" s="272">
        <v>3</v>
      </c>
      <c r="B124" s="273" t="s">
        <v>116</v>
      </c>
      <c r="C124" s="275">
        <v>283</v>
      </c>
      <c r="D124" s="275">
        <v>237</v>
      </c>
      <c r="E124" s="291">
        <v>213.7</v>
      </c>
      <c r="F124" s="274">
        <v>2</v>
      </c>
      <c r="G124" s="275"/>
      <c r="H124" s="291">
        <v>18.6</v>
      </c>
      <c r="I124" s="274">
        <v>2</v>
      </c>
      <c r="J124" s="332">
        <v>4.9</v>
      </c>
      <c r="K124" s="272">
        <v>50</v>
      </c>
    </row>
    <row r="125" spans="1:11" ht="13.5">
      <c r="A125" s="272">
        <v>4</v>
      </c>
      <c r="B125" s="273" t="s">
        <v>116</v>
      </c>
      <c r="C125" s="275">
        <v>292</v>
      </c>
      <c r="D125" s="275">
        <v>244</v>
      </c>
      <c r="E125" s="290">
        <v>232.8</v>
      </c>
      <c r="F125" s="274">
        <v>2</v>
      </c>
      <c r="G125" s="275"/>
      <c r="H125" s="291">
        <v>12.5</v>
      </c>
      <c r="I125" s="274">
        <v>2</v>
      </c>
      <c r="J125" s="332"/>
      <c r="K125" s="272"/>
    </row>
    <row r="126" spans="1:11" ht="13.5">
      <c r="A126" s="272">
        <v>5</v>
      </c>
      <c r="B126" s="273" t="s">
        <v>116</v>
      </c>
      <c r="C126" s="275">
        <v>289</v>
      </c>
      <c r="D126" s="275">
        <v>243</v>
      </c>
      <c r="E126" s="290">
        <v>246.7</v>
      </c>
      <c r="F126" s="274">
        <v>2</v>
      </c>
      <c r="G126" s="275"/>
      <c r="H126" s="291">
        <v>21.8</v>
      </c>
      <c r="I126" s="274">
        <v>2</v>
      </c>
      <c r="J126" s="335">
        <v>7</v>
      </c>
      <c r="K126" s="272" t="s">
        <v>119</v>
      </c>
    </row>
    <row r="127" spans="1:11" ht="13.5">
      <c r="A127" s="272">
        <v>6</v>
      </c>
      <c r="B127" s="273" t="s">
        <v>116</v>
      </c>
      <c r="C127" s="275">
        <v>295</v>
      </c>
      <c r="D127" s="275">
        <v>243</v>
      </c>
      <c r="E127" s="290">
        <v>258.9</v>
      </c>
      <c r="F127" s="274">
        <v>2</v>
      </c>
      <c r="G127" s="275"/>
      <c r="H127" s="291">
        <v>31.3</v>
      </c>
      <c r="I127" s="274">
        <v>2</v>
      </c>
      <c r="J127" s="335">
        <v>5.3</v>
      </c>
      <c r="K127" s="282">
        <v>50</v>
      </c>
    </row>
    <row r="128" spans="1:11" ht="13.5">
      <c r="A128" s="272">
        <v>7</v>
      </c>
      <c r="B128" s="273" t="s">
        <v>116</v>
      </c>
      <c r="C128" s="275">
        <v>295</v>
      </c>
      <c r="D128" s="275">
        <v>247</v>
      </c>
      <c r="E128" s="290">
        <v>248.4</v>
      </c>
      <c r="F128" s="274">
        <v>2</v>
      </c>
      <c r="G128" s="275"/>
      <c r="H128" s="291">
        <v>18.3</v>
      </c>
      <c r="I128" s="274">
        <v>2</v>
      </c>
      <c r="J128" s="335">
        <v>3.1</v>
      </c>
      <c r="K128" s="282">
        <v>50</v>
      </c>
    </row>
    <row r="129" spans="1:11" ht="13.5">
      <c r="A129" s="272">
        <v>8</v>
      </c>
      <c r="B129" s="273" t="s">
        <v>116</v>
      </c>
      <c r="C129" s="275">
        <v>292</v>
      </c>
      <c r="D129" s="275">
        <v>247</v>
      </c>
      <c r="E129" s="290">
        <v>242.4</v>
      </c>
      <c r="F129" s="274">
        <v>2</v>
      </c>
      <c r="G129" s="275"/>
      <c r="H129" s="291">
        <v>18.4</v>
      </c>
      <c r="I129" s="274">
        <v>2</v>
      </c>
      <c r="J129" s="335">
        <v>9.7</v>
      </c>
      <c r="K129" s="272" t="s">
        <v>120</v>
      </c>
    </row>
    <row r="130" spans="1:11" ht="13.5">
      <c r="A130" s="272">
        <v>9</v>
      </c>
      <c r="B130" s="273" t="s">
        <v>116</v>
      </c>
      <c r="C130" s="275">
        <v>291</v>
      </c>
      <c r="D130" s="275">
        <v>242</v>
      </c>
      <c r="E130" s="290">
        <v>235.7</v>
      </c>
      <c r="F130" s="274">
        <v>2</v>
      </c>
      <c r="G130" s="275"/>
      <c r="H130" s="291">
        <v>11.3</v>
      </c>
      <c r="I130" s="274">
        <v>2</v>
      </c>
      <c r="J130" s="335">
        <v>17.9</v>
      </c>
      <c r="K130" s="272" t="s">
        <v>119</v>
      </c>
    </row>
    <row r="131" spans="1:11" ht="13.5">
      <c r="A131" s="272">
        <v>10</v>
      </c>
      <c r="B131" s="273" t="s">
        <v>116</v>
      </c>
      <c r="C131" s="275">
        <v>283</v>
      </c>
      <c r="D131" s="275">
        <v>242</v>
      </c>
      <c r="E131" s="290">
        <v>228.9</v>
      </c>
      <c r="F131" s="274">
        <v>2</v>
      </c>
      <c r="G131" s="275"/>
      <c r="H131" s="291">
        <v>23.3</v>
      </c>
      <c r="I131" s="274">
        <v>2</v>
      </c>
      <c r="J131" s="332"/>
      <c r="K131" s="272"/>
    </row>
    <row r="132" spans="1:11" ht="13.5">
      <c r="A132" s="272">
        <v>11</v>
      </c>
      <c r="B132" s="273" t="s">
        <v>116</v>
      </c>
      <c r="C132" s="275">
        <v>290</v>
      </c>
      <c r="D132" s="275">
        <v>245</v>
      </c>
      <c r="E132" s="290">
        <v>235.8</v>
      </c>
      <c r="F132" s="274">
        <v>2</v>
      </c>
      <c r="G132" s="275"/>
      <c r="H132" s="291">
        <v>24.8</v>
      </c>
      <c r="I132" s="274">
        <v>2</v>
      </c>
      <c r="J132" s="332"/>
      <c r="K132" s="272"/>
    </row>
    <row r="133" spans="1:11" ht="13.5">
      <c r="A133" s="272">
        <v>12</v>
      </c>
      <c r="B133" s="273" t="s">
        <v>116</v>
      </c>
      <c r="C133" s="275">
        <v>288</v>
      </c>
      <c r="D133" s="275">
        <v>243</v>
      </c>
      <c r="E133" s="290">
        <v>232.8</v>
      </c>
      <c r="F133" s="274">
        <v>2</v>
      </c>
      <c r="G133" s="275"/>
      <c r="H133" s="291">
        <v>40.6</v>
      </c>
      <c r="I133" s="274">
        <v>3</v>
      </c>
      <c r="J133" s="332"/>
      <c r="K133" s="272"/>
    </row>
    <row r="134" spans="1:11" ht="13.5">
      <c r="A134" s="272">
        <v>13</v>
      </c>
      <c r="B134" s="273" t="s">
        <v>116</v>
      </c>
      <c r="C134" s="275">
        <v>295</v>
      </c>
      <c r="D134" s="275">
        <v>248</v>
      </c>
      <c r="E134" s="290">
        <v>249.4</v>
      </c>
      <c r="F134" s="274">
        <v>2</v>
      </c>
      <c r="G134" s="275"/>
      <c r="H134" s="291">
        <v>20.4</v>
      </c>
      <c r="I134" s="274">
        <v>2</v>
      </c>
      <c r="J134" s="332"/>
      <c r="K134" s="272"/>
    </row>
    <row r="135" spans="1:11" ht="13.5">
      <c r="A135" s="272">
        <v>14</v>
      </c>
      <c r="B135" s="273" t="s">
        <v>116</v>
      </c>
      <c r="C135" s="275">
        <v>282</v>
      </c>
      <c r="D135" s="275">
        <v>236</v>
      </c>
      <c r="E135" s="290">
        <v>229.8</v>
      </c>
      <c r="F135" s="274">
        <v>2</v>
      </c>
      <c r="G135" s="275"/>
      <c r="H135" s="291">
        <v>37.4</v>
      </c>
      <c r="I135" s="274">
        <v>2</v>
      </c>
      <c r="J135" s="332"/>
      <c r="K135" s="272"/>
    </row>
    <row r="136" spans="1:11" ht="13.5">
      <c r="A136" s="272">
        <v>15</v>
      </c>
      <c r="B136" s="273" t="s">
        <v>116</v>
      </c>
      <c r="C136" s="275">
        <v>292</v>
      </c>
      <c r="D136" s="275">
        <v>247</v>
      </c>
      <c r="E136" s="290">
        <v>268.8</v>
      </c>
      <c r="F136" s="274">
        <v>2</v>
      </c>
      <c r="G136" s="275"/>
      <c r="H136" s="291">
        <v>26.6</v>
      </c>
      <c r="I136" s="274">
        <v>2</v>
      </c>
      <c r="J136" s="335">
        <v>0.5</v>
      </c>
      <c r="K136" s="282">
        <v>25</v>
      </c>
    </row>
    <row r="137" spans="1:11" ht="13.5">
      <c r="A137" s="272">
        <v>16</v>
      </c>
      <c r="B137" s="273" t="s">
        <v>116</v>
      </c>
      <c r="C137" s="275">
        <v>280</v>
      </c>
      <c r="D137" s="275">
        <v>233</v>
      </c>
      <c r="E137" s="290">
        <v>204.5</v>
      </c>
      <c r="F137" s="274">
        <v>2</v>
      </c>
      <c r="G137" s="275"/>
      <c r="H137" s="291">
        <v>27.2</v>
      </c>
      <c r="I137" s="274">
        <v>2</v>
      </c>
      <c r="J137" s="332"/>
      <c r="K137" s="272"/>
    </row>
    <row r="138" spans="1:11" ht="13.5">
      <c r="A138" s="272">
        <v>17</v>
      </c>
      <c r="B138" s="273" t="s">
        <v>116</v>
      </c>
      <c r="C138" s="275">
        <v>294</v>
      </c>
      <c r="D138" s="275">
        <v>245</v>
      </c>
      <c r="E138" s="290">
        <v>218.4</v>
      </c>
      <c r="F138" s="274">
        <v>2</v>
      </c>
      <c r="G138" s="275"/>
      <c r="H138" s="291">
        <v>12.5</v>
      </c>
      <c r="I138" s="274">
        <v>2</v>
      </c>
      <c r="J138" s="332"/>
      <c r="K138" s="272"/>
    </row>
    <row r="139" spans="1:11" ht="13.5">
      <c r="A139" s="272">
        <v>18</v>
      </c>
      <c r="B139" s="273" t="s">
        <v>116</v>
      </c>
      <c r="C139" s="275">
        <v>290</v>
      </c>
      <c r="D139" s="275">
        <v>241</v>
      </c>
      <c r="E139" s="290">
        <v>239.2</v>
      </c>
      <c r="F139" s="274">
        <v>2</v>
      </c>
      <c r="G139" s="275"/>
      <c r="H139" s="291">
        <v>23.8</v>
      </c>
      <c r="I139" s="274">
        <v>2</v>
      </c>
      <c r="J139" s="335">
        <v>4.5</v>
      </c>
      <c r="K139" s="272" t="s">
        <v>121</v>
      </c>
    </row>
    <row r="140" spans="1:11" ht="13.5">
      <c r="A140" s="272">
        <v>19</v>
      </c>
      <c r="B140" s="273" t="s">
        <v>116</v>
      </c>
      <c r="C140" s="275">
        <v>283</v>
      </c>
      <c r="D140" s="275">
        <v>237</v>
      </c>
      <c r="E140" s="291">
        <v>198.3</v>
      </c>
      <c r="F140" s="274">
        <v>2</v>
      </c>
      <c r="G140" s="275"/>
      <c r="H140" s="291">
        <v>19.4</v>
      </c>
      <c r="I140" s="274">
        <v>2</v>
      </c>
      <c r="J140" s="332"/>
      <c r="K140" s="272"/>
    </row>
    <row r="141" spans="1:11" ht="13.5">
      <c r="A141" s="272">
        <v>20</v>
      </c>
      <c r="B141" s="273" t="s">
        <v>116</v>
      </c>
      <c r="C141" s="275">
        <v>292</v>
      </c>
      <c r="D141" s="275">
        <v>242</v>
      </c>
      <c r="E141" s="290">
        <v>239.3</v>
      </c>
      <c r="F141" s="274">
        <v>2</v>
      </c>
      <c r="G141" s="275"/>
      <c r="H141" s="291">
        <v>20.4</v>
      </c>
      <c r="I141" s="274">
        <v>2</v>
      </c>
      <c r="J141" s="332"/>
      <c r="K141" s="272"/>
    </row>
    <row r="142" spans="1:11" ht="13.5">
      <c r="A142" s="272">
        <v>21</v>
      </c>
      <c r="B142" s="273" t="s">
        <v>116</v>
      </c>
      <c r="C142" s="275">
        <v>278</v>
      </c>
      <c r="D142" s="275">
        <v>233</v>
      </c>
      <c r="E142" s="290">
        <v>232</v>
      </c>
      <c r="F142" s="274">
        <v>2</v>
      </c>
      <c r="G142" s="275"/>
      <c r="H142" s="291">
        <v>20.6</v>
      </c>
      <c r="I142" s="274">
        <v>2</v>
      </c>
      <c r="J142" s="335">
        <v>21.3</v>
      </c>
      <c r="K142" s="272" t="s">
        <v>122</v>
      </c>
    </row>
    <row r="143" spans="1:11" ht="13.5">
      <c r="A143" s="272">
        <v>22</v>
      </c>
      <c r="B143" s="273" t="s">
        <v>116</v>
      </c>
      <c r="C143" s="275">
        <v>284</v>
      </c>
      <c r="D143" s="275">
        <v>241</v>
      </c>
      <c r="E143" s="290">
        <v>209.3</v>
      </c>
      <c r="F143" s="274">
        <v>2</v>
      </c>
      <c r="G143" s="275"/>
      <c r="H143" s="291">
        <v>16.2</v>
      </c>
      <c r="I143" s="274">
        <v>2</v>
      </c>
      <c r="J143" s="332"/>
      <c r="K143" s="272"/>
    </row>
    <row r="144" spans="1:11" ht="13.5">
      <c r="A144" s="272">
        <v>23</v>
      </c>
      <c r="B144" s="273" t="s">
        <v>116</v>
      </c>
      <c r="C144" s="275">
        <v>295</v>
      </c>
      <c r="D144" s="275">
        <v>249</v>
      </c>
      <c r="E144" s="290">
        <v>252.3</v>
      </c>
      <c r="F144" s="274">
        <v>2</v>
      </c>
      <c r="G144" s="275"/>
      <c r="H144" s="291">
        <v>20.9</v>
      </c>
      <c r="I144" s="274">
        <v>2</v>
      </c>
      <c r="J144" s="332"/>
      <c r="K144" s="272"/>
    </row>
    <row r="145" spans="1:11" ht="13.5">
      <c r="A145" s="272">
        <v>24</v>
      </c>
      <c r="B145" s="273" t="s">
        <v>116</v>
      </c>
      <c r="C145" s="275">
        <v>293</v>
      </c>
      <c r="D145" s="275">
        <v>247</v>
      </c>
      <c r="E145" s="290">
        <v>225.6</v>
      </c>
      <c r="F145" s="274">
        <v>2</v>
      </c>
      <c r="G145" s="275"/>
      <c r="H145" s="291">
        <v>28.7</v>
      </c>
      <c r="I145" s="274">
        <v>2</v>
      </c>
      <c r="J145" s="335">
        <v>4.6</v>
      </c>
      <c r="K145" s="282">
        <v>20</v>
      </c>
    </row>
    <row r="146" spans="1:11" ht="13.5">
      <c r="A146" s="272">
        <v>25</v>
      </c>
      <c r="B146" s="273" t="s">
        <v>116</v>
      </c>
      <c r="C146" s="275">
        <v>281</v>
      </c>
      <c r="D146" s="275">
        <v>237</v>
      </c>
      <c r="E146" s="290">
        <v>205</v>
      </c>
      <c r="F146" s="274">
        <v>2</v>
      </c>
      <c r="G146" s="275"/>
      <c r="H146" s="291">
        <v>24.2</v>
      </c>
      <c r="I146" s="274">
        <v>2</v>
      </c>
      <c r="J146" s="332"/>
      <c r="K146" s="272"/>
    </row>
    <row r="147" spans="1:11" ht="13.5">
      <c r="A147" s="272">
        <v>26</v>
      </c>
      <c r="B147" s="273" t="s">
        <v>116</v>
      </c>
      <c r="C147" s="275">
        <v>285</v>
      </c>
      <c r="D147" s="275">
        <v>240</v>
      </c>
      <c r="E147" s="290">
        <v>226</v>
      </c>
      <c r="F147" s="274">
        <v>2</v>
      </c>
      <c r="G147" s="275"/>
      <c r="H147" s="291">
        <v>12</v>
      </c>
      <c r="I147" s="274">
        <v>2</v>
      </c>
      <c r="J147" s="332"/>
      <c r="K147" s="272"/>
    </row>
    <row r="148" spans="1:11" ht="13.5">
      <c r="A148" s="272">
        <v>27</v>
      </c>
      <c r="B148" s="273" t="s">
        <v>116</v>
      </c>
      <c r="C148" s="275">
        <v>293</v>
      </c>
      <c r="D148" s="275">
        <v>249</v>
      </c>
      <c r="E148" s="290">
        <v>255.4</v>
      </c>
      <c r="F148" s="274">
        <v>2</v>
      </c>
      <c r="G148" s="275"/>
      <c r="H148" s="291">
        <v>25.1</v>
      </c>
      <c r="I148" s="274">
        <v>2</v>
      </c>
      <c r="J148" s="335">
        <v>5.4</v>
      </c>
      <c r="K148" s="272" t="s">
        <v>123</v>
      </c>
    </row>
    <row r="149" spans="1:11" ht="13.5">
      <c r="A149" s="272">
        <v>28</v>
      </c>
      <c r="B149" s="273" t="s">
        <v>116</v>
      </c>
      <c r="C149" s="275">
        <v>293</v>
      </c>
      <c r="D149" s="275">
        <v>243</v>
      </c>
      <c r="E149" s="290">
        <v>215.1</v>
      </c>
      <c r="F149" s="274">
        <v>2</v>
      </c>
      <c r="G149" s="275"/>
      <c r="H149" s="291">
        <v>20.5</v>
      </c>
      <c r="I149" s="274">
        <v>2</v>
      </c>
      <c r="J149" s="332"/>
      <c r="K149" s="272"/>
    </row>
    <row r="150" spans="1:11" ht="13.5">
      <c r="A150" s="272">
        <v>29</v>
      </c>
      <c r="B150" s="273" t="s">
        <v>116</v>
      </c>
      <c r="C150" s="275">
        <v>298</v>
      </c>
      <c r="D150" s="275">
        <v>251</v>
      </c>
      <c r="E150" s="290">
        <v>238.1</v>
      </c>
      <c r="F150" s="274">
        <v>2</v>
      </c>
      <c r="G150" s="275"/>
      <c r="H150" s="291">
        <v>29.6</v>
      </c>
      <c r="I150" s="274">
        <v>2</v>
      </c>
      <c r="J150" s="332"/>
      <c r="K150" s="272"/>
    </row>
    <row r="151" spans="1:11" ht="13.5">
      <c r="A151" s="276">
        <v>30</v>
      </c>
      <c r="B151" s="277" t="s">
        <v>116</v>
      </c>
      <c r="C151" s="278">
        <v>283</v>
      </c>
      <c r="D151" s="278">
        <v>240</v>
      </c>
      <c r="E151" s="292">
        <v>252.9</v>
      </c>
      <c r="F151" s="279">
        <v>2</v>
      </c>
      <c r="G151" s="278"/>
      <c r="H151" s="296">
        <v>26.2</v>
      </c>
      <c r="I151" s="279">
        <v>2</v>
      </c>
      <c r="J151" s="336">
        <v>15.4</v>
      </c>
      <c r="K151" s="284">
        <v>50</v>
      </c>
    </row>
    <row r="152" ht="13.5">
      <c r="H152" s="29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3"/>
  <sheetViews>
    <sheetView showZeros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42" sqref="P42"/>
    </sheetView>
  </sheetViews>
  <sheetFormatPr defaultColWidth="9.00390625" defaultRowHeight="13.5"/>
  <cols>
    <col min="1" max="1" width="4.625" style="19" customWidth="1"/>
    <col min="2" max="2" width="3.25390625" style="19" customWidth="1"/>
    <col min="3" max="3" width="5.00390625" style="19" bestFit="1" customWidth="1"/>
    <col min="4" max="4" width="8.125" style="19" customWidth="1"/>
    <col min="5" max="6" width="10.75390625" style="19" hidden="1" customWidth="1"/>
    <col min="7" max="7" width="8.125" style="19" customWidth="1"/>
    <col min="8" max="9" width="10.25390625" style="19" hidden="1" customWidth="1"/>
    <col min="10" max="10" width="8.125" style="19" customWidth="1"/>
    <col min="11" max="12" width="10.25390625" style="19" hidden="1" customWidth="1"/>
    <col min="13" max="13" width="8.125" style="19" customWidth="1"/>
    <col min="14" max="15" width="10.25390625" style="19" hidden="1" customWidth="1"/>
    <col min="16" max="16" width="8.125" style="19" customWidth="1"/>
    <col min="17" max="18" width="10.25390625" style="19" hidden="1" customWidth="1"/>
    <col min="19" max="19" width="8.125" style="19" customWidth="1"/>
    <col min="20" max="21" width="10.25390625" style="19" hidden="1" customWidth="1"/>
    <col min="22" max="22" width="8.125" style="19" customWidth="1"/>
    <col min="23" max="24" width="10.25390625" style="19" hidden="1" customWidth="1"/>
    <col min="25" max="25" width="8.125" style="19" customWidth="1"/>
    <col min="26" max="27" width="10.25390625" style="19" hidden="1" customWidth="1"/>
    <col min="28" max="28" width="8.125" style="19" customWidth="1"/>
    <col min="29" max="30" width="10.25390625" style="19" hidden="1" customWidth="1"/>
    <col min="31" max="31" width="8.125" style="19" customWidth="1"/>
    <col min="32" max="33" width="10.25390625" style="19" hidden="1" customWidth="1"/>
    <col min="34" max="34" width="8.125" style="19" customWidth="1"/>
    <col min="35" max="36" width="10.25390625" style="19" hidden="1" customWidth="1"/>
    <col min="37" max="37" width="8.125" style="19" customWidth="1"/>
    <col min="38" max="39" width="10.25390625" style="19" hidden="1" customWidth="1"/>
    <col min="40" max="40" width="8.125" style="19" customWidth="1"/>
    <col min="41" max="42" width="11.25390625" style="19" hidden="1" customWidth="1"/>
    <col min="43" max="43" width="8.125" style="19" customWidth="1"/>
    <col min="44" max="45" width="11.125" style="19" hidden="1" customWidth="1"/>
    <col min="46" max="46" width="8.125" style="19" customWidth="1"/>
    <col min="47" max="48" width="11.125" style="19" hidden="1" customWidth="1"/>
    <col min="49" max="49" width="8.125" style="19" customWidth="1"/>
    <col min="50" max="51" width="10.50390625" style="19" hidden="1" customWidth="1"/>
    <col min="52" max="52" width="8.125" style="19" customWidth="1"/>
    <col min="53" max="54" width="11.125" style="19" hidden="1" customWidth="1"/>
    <col min="55" max="55" width="8.125" style="19" customWidth="1"/>
    <col min="56" max="57" width="10.25390625" style="19" hidden="1" customWidth="1"/>
    <col min="58" max="58" width="8.125" style="19" customWidth="1"/>
    <col min="59" max="60" width="10.25390625" style="19" hidden="1" customWidth="1"/>
    <col min="61" max="61" width="8.125" style="19" customWidth="1"/>
    <col min="62" max="63" width="10.25390625" style="19" hidden="1" customWidth="1"/>
    <col min="64" max="64" width="8.125" style="19" customWidth="1"/>
    <col min="65" max="66" width="10.25390625" style="19" hidden="1" customWidth="1"/>
    <col min="67" max="67" width="8.125" style="19" customWidth="1"/>
    <col min="68" max="69" width="10.25390625" style="19" hidden="1" customWidth="1"/>
    <col min="70" max="70" width="8.125" style="19" customWidth="1"/>
    <col min="71" max="72" width="10.25390625" style="19" hidden="1" customWidth="1"/>
    <col min="73" max="73" width="8.125" style="19" customWidth="1"/>
    <col min="74" max="75" width="10.25390625" style="19" hidden="1" customWidth="1"/>
    <col min="76" max="76" width="8.125" style="19" customWidth="1"/>
    <col min="77" max="78" width="10.25390625" style="19" hidden="1" customWidth="1"/>
    <col min="79" max="97" width="9.00390625" style="20" customWidth="1"/>
    <col min="98" max="16384" width="9.00390625" style="19" customWidth="1"/>
  </cols>
  <sheetData>
    <row r="1" spans="1:97" s="41" customFormat="1" ht="12.75">
      <c r="A1" s="40" t="s">
        <v>22</v>
      </c>
      <c r="J1" s="41" t="s">
        <v>23</v>
      </c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</row>
    <row r="2" spans="1:97" s="41" customFormat="1" ht="12.75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2"/>
      <c r="CQ2" s="42"/>
      <c r="CR2" s="42"/>
      <c r="CS2" s="42"/>
    </row>
    <row r="3" spans="1:97" s="41" customFormat="1" ht="12.75">
      <c r="A3" s="252" t="s">
        <v>0</v>
      </c>
      <c r="B3" s="253"/>
      <c r="C3" s="254"/>
      <c r="D3" s="46" t="s">
        <v>25</v>
      </c>
      <c r="E3" s="47"/>
      <c r="F3" s="48" t="s">
        <v>26</v>
      </c>
      <c r="G3" s="46" t="s">
        <v>27</v>
      </c>
      <c r="H3" s="47"/>
      <c r="I3" s="48" t="s">
        <v>26</v>
      </c>
      <c r="J3" s="46" t="s">
        <v>28</v>
      </c>
      <c r="K3" s="47"/>
      <c r="L3" s="48" t="s">
        <v>26</v>
      </c>
      <c r="M3" s="46" t="s">
        <v>29</v>
      </c>
      <c r="N3" s="47"/>
      <c r="O3" s="48" t="s">
        <v>26</v>
      </c>
      <c r="P3" s="46" t="s">
        <v>30</v>
      </c>
      <c r="Q3" s="47"/>
      <c r="R3" s="48" t="s">
        <v>26</v>
      </c>
      <c r="S3" s="46" t="s">
        <v>31</v>
      </c>
      <c r="T3" s="47"/>
      <c r="U3" s="48" t="s">
        <v>26</v>
      </c>
      <c r="V3" s="49" t="s">
        <v>32</v>
      </c>
      <c r="W3" s="47"/>
      <c r="X3" s="48" t="s">
        <v>26</v>
      </c>
      <c r="Y3" s="49" t="s">
        <v>33</v>
      </c>
      <c r="Z3" s="47"/>
      <c r="AA3" s="48" t="s">
        <v>26</v>
      </c>
      <c r="AB3" s="49" t="s">
        <v>34</v>
      </c>
      <c r="AC3" s="47"/>
      <c r="AD3" s="48" t="s">
        <v>26</v>
      </c>
      <c r="AE3" s="49" t="s">
        <v>35</v>
      </c>
      <c r="AF3" s="47"/>
      <c r="AG3" s="48" t="s">
        <v>26</v>
      </c>
      <c r="AH3" s="49" t="s">
        <v>36</v>
      </c>
      <c r="AI3" s="47"/>
      <c r="AJ3" s="48" t="s">
        <v>26</v>
      </c>
      <c r="AK3" s="49" t="s">
        <v>25</v>
      </c>
      <c r="AL3" s="47"/>
      <c r="AM3" s="48" t="s">
        <v>26</v>
      </c>
      <c r="AN3" s="49" t="s">
        <v>37</v>
      </c>
      <c r="AO3" s="47"/>
      <c r="AP3" s="48" t="s">
        <v>26</v>
      </c>
      <c r="AQ3" s="49" t="s">
        <v>38</v>
      </c>
      <c r="AR3" s="47"/>
      <c r="AS3" s="48" t="s">
        <v>26</v>
      </c>
      <c r="AT3" s="49" t="s">
        <v>39</v>
      </c>
      <c r="AU3" s="47"/>
      <c r="AV3" s="48" t="s">
        <v>26</v>
      </c>
      <c r="AW3" s="46" t="s">
        <v>40</v>
      </c>
      <c r="AX3" s="47"/>
      <c r="AY3" s="48" t="s">
        <v>26</v>
      </c>
      <c r="AZ3" s="46" t="s">
        <v>41</v>
      </c>
      <c r="BA3" s="47"/>
      <c r="BB3" s="48" t="s">
        <v>26</v>
      </c>
      <c r="BC3" s="46" t="s">
        <v>42</v>
      </c>
      <c r="BD3" s="47"/>
      <c r="BE3" s="48" t="s">
        <v>26</v>
      </c>
      <c r="BF3" s="46" t="s">
        <v>43</v>
      </c>
      <c r="BG3" s="47"/>
      <c r="BH3" s="48" t="s">
        <v>26</v>
      </c>
      <c r="BI3" s="46" t="s">
        <v>44</v>
      </c>
      <c r="BJ3" s="47"/>
      <c r="BK3" s="48" t="s">
        <v>26</v>
      </c>
      <c r="BL3" s="50" t="s">
        <v>45</v>
      </c>
      <c r="BM3" s="47"/>
      <c r="BN3" s="48" t="s">
        <v>26</v>
      </c>
      <c r="BO3" s="50" t="s">
        <v>46</v>
      </c>
      <c r="BP3" s="47"/>
      <c r="BQ3" s="48" t="s">
        <v>26</v>
      </c>
      <c r="BR3" s="50" t="s">
        <v>47</v>
      </c>
      <c r="BS3" s="47"/>
      <c r="BT3" s="48" t="s">
        <v>26</v>
      </c>
      <c r="BU3" s="50" t="s">
        <v>48</v>
      </c>
      <c r="BV3" s="47"/>
      <c r="BW3" s="48" t="s">
        <v>26</v>
      </c>
      <c r="BX3" s="51" t="s">
        <v>148</v>
      </c>
      <c r="BY3" s="47"/>
      <c r="BZ3" s="48" t="s">
        <v>26</v>
      </c>
      <c r="CA3" s="45"/>
      <c r="CB3" s="52"/>
      <c r="CC3" s="45"/>
      <c r="CD3" s="45"/>
      <c r="CE3" s="45"/>
      <c r="CF3" s="45"/>
      <c r="CG3" s="45"/>
      <c r="CH3" s="45"/>
      <c r="CI3" s="45"/>
      <c r="CJ3" s="45"/>
      <c r="CK3" s="52"/>
      <c r="CL3" s="45"/>
      <c r="CM3" s="45"/>
      <c r="CN3" s="45"/>
      <c r="CO3" s="45"/>
      <c r="CP3" s="42"/>
      <c r="CQ3" s="42"/>
      <c r="CR3" s="42"/>
      <c r="CS3" s="42"/>
    </row>
    <row r="4" spans="1:97" s="41" customFormat="1" ht="12.75">
      <c r="A4" s="53">
        <v>10</v>
      </c>
      <c r="B4" s="54" t="s">
        <v>1</v>
      </c>
      <c r="C4" s="55">
        <v>10.9</v>
      </c>
      <c r="D4" s="47">
        <v>0</v>
      </c>
      <c r="E4" s="56">
        <f aca="true" t="shared" si="0" ref="E4:E42">($A4+0.5)*D4</f>
        <v>0</v>
      </c>
      <c r="F4" s="56">
        <f aca="true" t="shared" si="1" ref="F4:F40">0.0027*(POWER($A4+0.5,3.3919))*D4</f>
        <v>0</v>
      </c>
      <c r="G4" s="47">
        <v>0</v>
      </c>
      <c r="H4" s="56">
        <f aca="true" t="shared" si="2" ref="H4:H42">($A4+0.5)*G4</f>
        <v>0</v>
      </c>
      <c r="I4" s="56">
        <f aca="true" t="shared" si="3" ref="I4:I40">0.0027*(POWER($A4+0.5,3.3919))*G4</f>
        <v>0</v>
      </c>
      <c r="J4" s="47">
        <v>0</v>
      </c>
      <c r="K4" s="56">
        <f aca="true" t="shared" si="4" ref="K4:K42">($A4+0.5)*J4</f>
        <v>0</v>
      </c>
      <c r="L4" s="56">
        <f aca="true" t="shared" si="5" ref="L4:L40">0.0027*(POWER($A4+0.5,3.3919))*J4</f>
        <v>0</v>
      </c>
      <c r="M4" s="47">
        <v>0</v>
      </c>
      <c r="N4" s="56">
        <f aca="true" t="shared" si="6" ref="N4:N42">($A4+0.5)*M4</f>
        <v>0</v>
      </c>
      <c r="O4" s="56">
        <f aca="true" t="shared" si="7" ref="O4:O40">0.0027*(POWER($A4+0.5,3.3919))*M4</f>
        <v>0</v>
      </c>
      <c r="P4" s="47">
        <v>0</v>
      </c>
      <c r="Q4" s="56">
        <f aca="true" t="shared" si="8" ref="Q4:Q42">($A4+0.5)*P4</f>
        <v>0</v>
      </c>
      <c r="R4" s="56">
        <f aca="true" t="shared" si="9" ref="R4:R40">0.0027*(POWER($A4+0.5,3.3919))*P4</f>
        <v>0</v>
      </c>
      <c r="S4" s="47">
        <v>0</v>
      </c>
      <c r="T4" s="56">
        <f aca="true" t="shared" si="10" ref="T4:T42">($A4+0.5)*S4</f>
        <v>0</v>
      </c>
      <c r="U4" s="56">
        <f aca="true" t="shared" si="11" ref="U4:U40">0.0027*(POWER($A4+0.5,3.3919))*S4</f>
        <v>0</v>
      </c>
      <c r="V4" s="47">
        <v>0</v>
      </c>
      <c r="W4" s="56">
        <f aca="true" t="shared" si="12" ref="W4:W42">($A4+0.5)*V4</f>
        <v>0</v>
      </c>
      <c r="X4" s="56">
        <f aca="true" t="shared" si="13" ref="X4:X42">0.0027*(POWER($A4+0.5,3.3919))*V4</f>
        <v>0</v>
      </c>
      <c r="Y4" s="47">
        <v>0</v>
      </c>
      <c r="Z4" s="56">
        <f aca="true" t="shared" si="14" ref="Z4:Z42">($A4+0.5)*Y4</f>
        <v>0</v>
      </c>
      <c r="AA4" s="56">
        <f aca="true" t="shared" si="15" ref="AA4:AA40">0.0027*(POWER($A4+0.5,3.3919))*Y4</f>
        <v>0</v>
      </c>
      <c r="AB4" s="47">
        <v>0</v>
      </c>
      <c r="AC4" s="56">
        <f aca="true" t="shared" si="16" ref="AC4:AC42">($A4+0.5)*AB4</f>
        <v>0</v>
      </c>
      <c r="AD4" s="56">
        <f aca="true" t="shared" si="17" ref="AD4:AD42">0.0027*(POWER($A4+0.5,3.3919))*AB4</f>
        <v>0</v>
      </c>
      <c r="AE4" s="47">
        <v>0</v>
      </c>
      <c r="AF4" s="56">
        <f aca="true" t="shared" si="18" ref="AF4:AF42">($A4+0.5)*AE4</f>
        <v>0</v>
      </c>
      <c r="AG4" s="56">
        <f aca="true" t="shared" si="19" ref="AG4:AG42">0.0027*(POWER($A4+0.5,3.3919))*AE4</f>
        <v>0</v>
      </c>
      <c r="AH4" s="47">
        <v>0</v>
      </c>
      <c r="AI4" s="56">
        <f aca="true" t="shared" si="20" ref="AI4:AI42">($A4+0.5)*AH4</f>
        <v>0</v>
      </c>
      <c r="AJ4" s="56">
        <f aca="true" t="shared" si="21" ref="AJ4:AJ42">0.0027*(POWER($A4+0.5,3.3919))*AH4</f>
        <v>0</v>
      </c>
      <c r="AK4" s="47">
        <v>0</v>
      </c>
      <c r="AL4" s="56">
        <f aca="true" t="shared" si="22" ref="AL4:AL42">($A4+0.5)*AK4</f>
        <v>0</v>
      </c>
      <c r="AM4" s="56">
        <f aca="true" t="shared" si="23" ref="AM4:AM42">0.0027*(POWER($A4+0.5,3.3919))*AK4</f>
        <v>0</v>
      </c>
      <c r="AN4" s="47">
        <v>0</v>
      </c>
      <c r="AO4" s="56">
        <f aca="true" t="shared" si="24" ref="AO4:AO42">($A4+0.5)*AN4</f>
        <v>0</v>
      </c>
      <c r="AP4" s="56">
        <f aca="true" t="shared" si="25" ref="AP4:AP42">0.0027*(POWER($A4+0.5,3.3919))*AN4</f>
        <v>0</v>
      </c>
      <c r="AQ4" s="47">
        <v>0</v>
      </c>
      <c r="AR4" s="56">
        <f aca="true" t="shared" si="26" ref="AR4:AR42">($A4+0.5)*AQ4</f>
        <v>0</v>
      </c>
      <c r="AS4" s="56">
        <f aca="true" t="shared" si="27" ref="AS4:AS42">0.0027*(POWER($A4+0.5,3.3919))*AQ4</f>
        <v>0</v>
      </c>
      <c r="AT4" s="47">
        <v>0</v>
      </c>
      <c r="AU4" s="56">
        <f aca="true" t="shared" si="28" ref="AU4:AU42">($A4+0.5)*AT4</f>
        <v>0</v>
      </c>
      <c r="AV4" s="56">
        <f aca="true" t="shared" si="29" ref="AV4:AV42">0.0027*(POWER($A4+0.5,3.3919))*AT4</f>
        <v>0</v>
      </c>
      <c r="AW4" s="47"/>
      <c r="AX4" s="56">
        <f aca="true" t="shared" si="30" ref="AX4:AX42">($A4+0.5)*AW4</f>
        <v>0</v>
      </c>
      <c r="AY4" s="56">
        <f aca="true" t="shared" si="31" ref="AY4:AY40">0.0027*(POWER($A4+0.5,3.3919))*AW4</f>
        <v>0</v>
      </c>
      <c r="AZ4" s="47">
        <v>0</v>
      </c>
      <c r="BA4" s="56">
        <f aca="true" t="shared" si="32" ref="BA4:BA42">($A4+0.5)*AZ4</f>
        <v>0</v>
      </c>
      <c r="BB4" s="56">
        <f aca="true" t="shared" si="33" ref="BB4:BB40">0.0027*(POWER($A4+0.5,3.3919))*AZ4</f>
        <v>0</v>
      </c>
      <c r="BC4" s="47">
        <v>0</v>
      </c>
      <c r="BD4" s="56">
        <f aca="true" t="shared" si="34" ref="BD4:BD42">($A4+0.5)*BC4</f>
        <v>0</v>
      </c>
      <c r="BE4" s="56">
        <f aca="true" t="shared" si="35" ref="BE4:BE40">0.0027*(POWER($A4+0.5,3.3919))*BC4</f>
        <v>0</v>
      </c>
      <c r="BF4" s="47">
        <v>0</v>
      </c>
      <c r="BG4" s="56">
        <f aca="true" t="shared" si="36" ref="BG4:BG42">($A4+0.5)*BF4</f>
        <v>0</v>
      </c>
      <c r="BH4" s="56">
        <f aca="true" t="shared" si="37" ref="BH4:BH40">0.0027*(POWER($A4+0.5,3.3919))*BF4</f>
        <v>0</v>
      </c>
      <c r="BI4" s="47">
        <v>0</v>
      </c>
      <c r="BJ4" s="56">
        <f aca="true" t="shared" si="38" ref="BJ4:BJ42">($A4+0.5)*BI4</f>
        <v>0</v>
      </c>
      <c r="BK4" s="56">
        <f aca="true" t="shared" si="39" ref="BK4:BK40">0.0027*(POWER($A4+0.5,3.3919))*BI4</f>
        <v>0</v>
      </c>
      <c r="BL4" s="47"/>
      <c r="BM4" s="56">
        <f aca="true" t="shared" si="40" ref="BM4:BM42">($A4+0.5)*BL4</f>
        <v>0</v>
      </c>
      <c r="BN4" s="56">
        <f aca="true" t="shared" si="41" ref="BN4:BN40">0.0027*(POWER($A4+0.5,3.3919))*BL4</f>
        <v>0</v>
      </c>
      <c r="BO4" s="47"/>
      <c r="BP4" s="56">
        <f aca="true" t="shared" si="42" ref="BP4:BP42">($A4+0.5)*BO4</f>
        <v>0</v>
      </c>
      <c r="BQ4" s="56">
        <f aca="true" t="shared" si="43" ref="BQ4:BQ40">0.0027*(POWER($A4+0.5,3.3919))*BO4</f>
        <v>0</v>
      </c>
      <c r="BR4" s="47"/>
      <c r="BS4" s="56">
        <f aca="true" t="shared" si="44" ref="BS4:BS42">($A4+0.5)*BR4</f>
        <v>0</v>
      </c>
      <c r="BT4" s="56">
        <f aca="true" t="shared" si="45" ref="BT4:BT40">0.0027*(POWER($A4+0.5,3.3919))*BR4</f>
        <v>0</v>
      </c>
      <c r="BU4" s="47"/>
      <c r="BV4" s="56">
        <f aca="true" t="shared" si="46" ref="BV4:BV42">($A4+0.5)*BU4</f>
        <v>0</v>
      </c>
      <c r="BW4" s="56">
        <f aca="true" t="shared" si="47" ref="BW4:BW40">0.0027*(POWER($A4+0.5,3.3919))*BU4</f>
        <v>0</v>
      </c>
      <c r="BX4" s="57"/>
      <c r="BY4" s="56">
        <f aca="true" t="shared" si="48" ref="BY4:BY42">($A4+0.5)*BX4</f>
        <v>0</v>
      </c>
      <c r="BZ4" s="56">
        <f aca="true" t="shared" si="49" ref="BZ4:BZ40">0.0027*(POWER($A4+0.5,3.3919))*BX4</f>
        <v>0</v>
      </c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2"/>
      <c r="CQ4" s="42"/>
      <c r="CR4" s="42"/>
      <c r="CS4" s="42"/>
    </row>
    <row r="5" spans="1:97" s="41" customFormat="1" ht="12.75">
      <c r="A5" s="53">
        <f aca="true" t="shared" si="50" ref="A5:A42">A4+1</f>
        <v>11</v>
      </c>
      <c r="B5" s="54" t="s">
        <v>1</v>
      </c>
      <c r="C5" s="55">
        <f aca="true" t="shared" si="51" ref="C5:C42">C4+1</f>
        <v>11.9</v>
      </c>
      <c r="D5" s="58">
        <v>0</v>
      </c>
      <c r="E5" s="56">
        <f t="shared" si="0"/>
        <v>0</v>
      </c>
      <c r="F5" s="56">
        <f t="shared" si="1"/>
        <v>0</v>
      </c>
      <c r="G5" s="58">
        <v>0</v>
      </c>
      <c r="H5" s="56">
        <f t="shared" si="2"/>
        <v>0</v>
      </c>
      <c r="I5" s="56">
        <f t="shared" si="3"/>
        <v>0</v>
      </c>
      <c r="J5" s="58">
        <v>0</v>
      </c>
      <c r="K5" s="56">
        <f t="shared" si="4"/>
        <v>0</v>
      </c>
      <c r="L5" s="56">
        <f t="shared" si="5"/>
        <v>0</v>
      </c>
      <c r="M5" s="58">
        <v>0</v>
      </c>
      <c r="N5" s="56">
        <f t="shared" si="6"/>
        <v>0</v>
      </c>
      <c r="O5" s="56">
        <f t="shared" si="7"/>
        <v>0</v>
      </c>
      <c r="P5" s="58">
        <v>0</v>
      </c>
      <c r="Q5" s="56">
        <f t="shared" si="8"/>
        <v>0</v>
      </c>
      <c r="R5" s="56">
        <f t="shared" si="9"/>
        <v>0</v>
      </c>
      <c r="S5" s="58">
        <v>0</v>
      </c>
      <c r="T5" s="56">
        <f t="shared" si="10"/>
        <v>0</v>
      </c>
      <c r="U5" s="56">
        <f t="shared" si="11"/>
        <v>0</v>
      </c>
      <c r="V5" s="58">
        <v>0</v>
      </c>
      <c r="W5" s="56">
        <f t="shared" si="12"/>
        <v>0</v>
      </c>
      <c r="X5" s="56">
        <f t="shared" si="13"/>
        <v>0</v>
      </c>
      <c r="Y5" s="58">
        <v>0</v>
      </c>
      <c r="Z5" s="56">
        <f t="shared" si="14"/>
        <v>0</v>
      </c>
      <c r="AA5" s="56">
        <f t="shared" si="15"/>
        <v>0</v>
      </c>
      <c r="AB5" s="58">
        <v>0</v>
      </c>
      <c r="AC5" s="56">
        <f t="shared" si="16"/>
        <v>0</v>
      </c>
      <c r="AD5" s="56">
        <f t="shared" si="17"/>
        <v>0</v>
      </c>
      <c r="AE5" s="58">
        <v>0</v>
      </c>
      <c r="AF5" s="56">
        <f t="shared" si="18"/>
        <v>0</v>
      </c>
      <c r="AG5" s="56">
        <f t="shared" si="19"/>
        <v>0</v>
      </c>
      <c r="AH5" s="58">
        <v>0</v>
      </c>
      <c r="AI5" s="56">
        <f t="shared" si="20"/>
        <v>0</v>
      </c>
      <c r="AJ5" s="56">
        <f t="shared" si="21"/>
        <v>0</v>
      </c>
      <c r="AK5" s="58">
        <v>0</v>
      </c>
      <c r="AL5" s="56">
        <f t="shared" si="22"/>
        <v>0</v>
      </c>
      <c r="AM5" s="56">
        <f t="shared" si="23"/>
        <v>0</v>
      </c>
      <c r="AN5" s="58">
        <v>0</v>
      </c>
      <c r="AO5" s="56">
        <f t="shared" si="24"/>
        <v>0</v>
      </c>
      <c r="AP5" s="56">
        <f t="shared" si="25"/>
        <v>0</v>
      </c>
      <c r="AQ5" s="58">
        <v>0</v>
      </c>
      <c r="AR5" s="56">
        <f t="shared" si="26"/>
        <v>0</v>
      </c>
      <c r="AS5" s="56">
        <f t="shared" si="27"/>
        <v>0</v>
      </c>
      <c r="AT5" s="58">
        <v>0</v>
      </c>
      <c r="AU5" s="56">
        <f t="shared" si="28"/>
        <v>0</v>
      </c>
      <c r="AV5" s="56">
        <f t="shared" si="29"/>
        <v>0</v>
      </c>
      <c r="AW5" s="58"/>
      <c r="AX5" s="56">
        <f t="shared" si="30"/>
        <v>0</v>
      </c>
      <c r="AY5" s="56">
        <f t="shared" si="31"/>
        <v>0</v>
      </c>
      <c r="AZ5" s="58">
        <v>0</v>
      </c>
      <c r="BA5" s="56">
        <f t="shared" si="32"/>
        <v>0</v>
      </c>
      <c r="BB5" s="56">
        <f t="shared" si="33"/>
        <v>0</v>
      </c>
      <c r="BC5" s="58">
        <v>0</v>
      </c>
      <c r="BD5" s="56">
        <f t="shared" si="34"/>
        <v>0</v>
      </c>
      <c r="BE5" s="56">
        <f t="shared" si="35"/>
        <v>0</v>
      </c>
      <c r="BF5" s="58">
        <v>0</v>
      </c>
      <c r="BG5" s="56">
        <f t="shared" si="36"/>
        <v>0</v>
      </c>
      <c r="BH5" s="56">
        <f t="shared" si="37"/>
        <v>0</v>
      </c>
      <c r="BI5" s="58">
        <v>0</v>
      </c>
      <c r="BJ5" s="56">
        <f t="shared" si="38"/>
        <v>0</v>
      </c>
      <c r="BK5" s="56">
        <f t="shared" si="39"/>
        <v>0</v>
      </c>
      <c r="BL5" s="58"/>
      <c r="BM5" s="56">
        <f t="shared" si="40"/>
        <v>0</v>
      </c>
      <c r="BN5" s="56">
        <f t="shared" si="41"/>
        <v>0</v>
      </c>
      <c r="BO5" s="58"/>
      <c r="BP5" s="56">
        <f t="shared" si="42"/>
        <v>0</v>
      </c>
      <c r="BQ5" s="56">
        <f t="shared" si="43"/>
        <v>0</v>
      </c>
      <c r="BR5" s="58"/>
      <c r="BS5" s="56">
        <f t="shared" si="44"/>
        <v>0</v>
      </c>
      <c r="BT5" s="56">
        <f t="shared" si="45"/>
        <v>0</v>
      </c>
      <c r="BU5" s="58"/>
      <c r="BV5" s="56">
        <f t="shared" si="46"/>
        <v>0</v>
      </c>
      <c r="BW5" s="56">
        <f t="shared" si="47"/>
        <v>0</v>
      </c>
      <c r="BX5" s="58">
        <v>1</v>
      </c>
      <c r="BY5" s="56">
        <f t="shared" si="48"/>
        <v>11.5</v>
      </c>
      <c r="BZ5" s="56">
        <f t="shared" si="49"/>
        <v>10.6941130016398</v>
      </c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2"/>
      <c r="CQ5" s="42"/>
      <c r="CR5" s="42"/>
      <c r="CS5" s="42"/>
    </row>
    <row r="6" spans="1:97" s="41" customFormat="1" ht="12.75">
      <c r="A6" s="53">
        <f t="shared" si="50"/>
        <v>12</v>
      </c>
      <c r="B6" s="54" t="s">
        <v>1</v>
      </c>
      <c r="C6" s="55">
        <f t="shared" si="51"/>
        <v>12.9</v>
      </c>
      <c r="D6" s="58">
        <v>0</v>
      </c>
      <c r="E6" s="56">
        <f t="shared" si="0"/>
        <v>0</v>
      </c>
      <c r="F6" s="56">
        <f t="shared" si="1"/>
        <v>0</v>
      </c>
      <c r="G6" s="58">
        <v>0</v>
      </c>
      <c r="H6" s="56">
        <f t="shared" si="2"/>
        <v>0</v>
      </c>
      <c r="I6" s="56">
        <f t="shared" si="3"/>
        <v>0</v>
      </c>
      <c r="J6" s="58">
        <v>0</v>
      </c>
      <c r="K6" s="56">
        <f t="shared" si="4"/>
        <v>0</v>
      </c>
      <c r="L6" s="56">
        <f t="shared" si="5"/>
        <v>0</v>
      </c>
      <c r="M6" s="58">
        <v>0</v>
      </c>
      <c r="N6" s="56">
        <f t="shared" si="6"/>
        <v>0</v>
      </c>
      <c r="O6" s="56">
        <f t="shared" si="7"/>
        <v>0</v>
      </c>
      <c r="P6" s="58">
        <v>0</v>
      </c>
      <c r="Q6" s="56">
        <f t="shared" si="8"/>
        <v>0</v>
      </c>
      <c r="R6" s="56">
        <f t="shared" si="9"/>
        <v>0</v>
      </c>
      <c r="S6" s="58">
        <v>0</v>
      </c>
      <c r="T6" s="56">
        <f t="shared" si="10"/>
        <v>0</v>
      </c>
      <c r="U6" s="56">
        <f t="shared" si="11"/>
        <v>0</v>
      </c>
      <c r="V6" s="58">
        <v>0</v>
      </c>
      <c r="W6" s="56">
        <f t="shared" si="12"/>
        <v>0</v>
      </c>
      <c r="X6" s="56">
        <f t="shared" si="13"/>
        <v>0</v>
      </c>
      <c r="Y6" s="58">
        <v>0</v>
      </c>
      <c r="Z6" s="56">
        <f t="shared" si="14"/>
        <v>0</v>
      </c>
      <c r="AA6" s="56">
        <f t="shared" si="15"/>
        <v>0</v>
      </c>
      <c r="AB6" s="58">
        <v>0</v>
      </c>
      <c r="AC6" s="56">
        <f t="shared" si="16"/>
        <v>0</v>
      </c>
      <c r="AD6" s="56">
        <f t="shared" si="17"/>
        <v>0</v>
      </c>
      <c r="AE6" s="58">
        <v>0</v>
      </c>
      <c r="AF6" s="56">
        <f t="shared" si="18"/>
        <v>0</v>
      </c>
      <c r="AG6" s="56">
        <f t="shared" si="19"/>
        <v>0</v>
      </c>
      <c r="AH6" s="58">
        <v>0</v>
      </c>
      <c r="AI6" s="56">
        <f t="shared" si="20"/>
        <v>0</v>
      </c>
      <c r="AJ6" s="56">
        <f t="shared" si="21"/>
        <v>0</v>
      </c>
      <c r="AK6" s="58">
        <v>0</v>
      </c>
      <c r="AL6" s="56">
        <f t="shared" si="22"/>
        <v>0</v>
      </c>
      <c r="AM6" s="56">
        <f t="shared" si="23"/>
        <v>0</v>
      </c>
      <c r="AN6" s="58">
        <v>0</v>
      </c>
      <c r="AO6" s="56">
        <f t="shared" si="24"/>
        <v>0</v>
      </c>
      <c r="AP6" s="56">
        <f t="shared" si="25"/>
        <v>0</v>
      </c>
      <c r="AQ6" s="58">
        <v>0</v>
      </c>
      <c r="AR6" s="56">
        <f t="shared" si="26"/>
        <v>0</v>
      </c>
      <c r="AS6" s="56">
        <f t="shared" si="27"/>
        <v>0</v>
      </c>
      <c r="AT6" s="58">
        <v>0</v>
      </c>
      <c r="AU6" s="56">
        <f t="shared" si="28"/>
        <v>0</v>
      </c>
      <c r="AV6" s="56">
        <f t="shared" si="29"/>
        <v>0</v>
      </c>
      <c r="AW6" s="58"/>
      <c r="AX6" s="56">
        <f t="shared" si="30"/>
        <v>0</v>
      </c>
      <c r="AY6" s="56">
        <f t="shared" si="31"/>
        <v>0</v>
      </c>
      <c r="AZ6" s="58">
        <v>0</v>
      </c>
      <c r="BA6" s="56">
        <f t="shared" si="32"/>
        <v>0</v>
      </c>
      <c r="BB6" s="56">
        <f t="shared" si="33"/>
        <v>0</v>
      </c>
      <c r="BC6" s="58">
        <v>0</v>
      </c>
      <c r="BD6" s="56">
        <f t="shared" si="34"/>
        <v>0</v>
      </c>
      <c r="BE6" s="56">
        <f t="shared" si="35"/>
        <v>0</v>
      </c>
      <c r="BF6" s="58">
        <v>0</v>
      </c>
      <c r="BG6" s="56">
        <f t="shared" si="36"/>
        <v>0</v>
      </c>
      <c r="BH6" s="56">
        <f t="shared" si="37"/>
        <v>0</v>
      </c>
      <c r="BI6" s="58"/>
      <c r="BJ6" s="56">
        <f t="shared" si="38"/>
        <v>0</v>
      </c>
      <c r="BK6" s="56">
        <f t="shared" si="39"/>
        <v>0</v>
      </c>
      <c r="BL6" s="58"/>
      <c r="BM6" s="56">
        <f t="shared" si="40"/>
        <v>0</v>
      </c>
      <c r="BN6" s="56">
        <f t="shared" si="41"/>
        <v>0</v>
      </c>
      <c r="BO6" s="58"/>
      <c r="BP6" s="56">
        <f t="shared" si="42"/>
        <v>0</v>
      </c>
      <c r="BQ6" s="56">
        <f t="shared" si="43"/>
        <v>0</v>
      </c>
      <c r="BR6" s="58"/>
      <c r="BS6" s="56">
        <f t="shared" si="44"/>
        <v>0</v>
      </c>
      <c r="BT6" s="56">
        <f t="shared" si="45"/>
        <v>0</v>
      </c>
      <c r="BU6" s="58"/>
      <c r="BV6" s="56">
        <f t="shared" si="46"/>
        <v>0</v>
      </c>
      <c r="BW6" s="56">
        <f t="shared" si="47"/>
        <v>0</v>
      </c>
      <c r="BX6" s="58">
        <v>3</v>
      </c>
      <c r="BY6" s="56">
        <f t="shared" si="48"/>
        <v>37.5</v>
      </c>
      <c r="BZ6" s="56">
        <f t="shared" si="49"/>
        <v>42.56906310784193</v>
      </c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2"/>
      <c r="CQ6" s="42"/>
      <c r="CR6" s="42"/>
      <c r="CS6" s="42"/>
    </row>
    <row r="7" spans="1:97" s="41" customFormat="1" ht="12.75">
      <c r="A7" s="53">
        <f t="shared" si="50"/>
        <v>13</v>
      </c>
      <c r="B7" s="54" t="s">
        <v>1</v>
      </c>
      <c r="C7" s="55">
        <f t="shared" si="51"/>
        <v>13.9</v>
      </c>
      <c r="D7" s="58">
        <v>0</v>
      </c>
      <c r="E7" s="56">
        <f t="shared" si="0"/>
        <v>0</v>
      </c>
      <c r="F7" s="56">
        <f t="shared" si="1"/>
        <v>0</v>
      </c>
      <c r="G7" s="58">
        <v>0</v>
      </c>
      <c r="H7" s="56">
        <f t="shared" si="2"/>
        <v>0</v>
      </c>
      <c r="I7" s="56">
        <f t="shared" si="3"/>
        <v>0</v>
      </c>
      <c r="J7" s="58">
        <v>0</v>
      </c>
      <c r="K7" s="56">
        <f t="shared" si="4"/>
        <v>0</v>
      </c>
      <c r="L7" s="56">
        <f t="shared" si="5"/>
        <v>0</v>
      </c>
      <c r="M7" s="58">
        <v>0</v>
      </c>
      <c r="N7" s="56">
        <f t="shared" si="6"/>
        <v>0</v>
      </c>
      <c r="O7" s="56">
        <f t="shared" si="7"/>
        <v>0</v>
      </c>
      <c r="P7" s="58">
        <v>0</v>
      </c>
      <c r="Q7" s="56">
        <f t="shared" si="8"/>
        <v>0</v>
      </c>
      <c r="R7" s="56">
        <f t="shared" si="9"/>
        <v>0</v>
      </c>
      <c r="S7" s="58">
        <v>0</v>
      </c>
      <c r="T7" s="56">
        <f t="shared" si="10"/>
        <v>0</v>
      </c>
      <c r="U7" s="56">
        <f t="shared" si="11"/>
        <v>0</v>
      </c>
      <c r="V7" s="58">
        <v>0</v>
      </c>
      <c r="W7" s="56">
        <f t="shared" si="12"/>
        <v>0</v>
      </c>
      <c r="X7" s="56">
        <f t="shared" si="13"/>
        <v>0</v>
      </c>
      <c r="Y7" s="58">
        <v>0</v>
      </c>
      <c r="Z7" s="56">
        <f t="shared" si="14"/>
        <v>0</v>
      </c>
      <c r="AA7" s="56">
        <f t="shared" si="15"/>
        <v>0</v>
      </c>
      <c r="AB7" s="58">
        <v>0</v>
      </c>
      <c r="AC7" s="56">
        <f t="shared" si="16"/>
        <v>0</v>
      </c>
      <c r="AD7" s="56">
        <f t="shared" si="17"/>
        <v>0</v>
      </c>
      <c r="AE7" s="58">
        <v>0</v>
      </c>
      <c r="AF7" s="56">
        <f t="shared" si="18"/>
        <v>0</v>
      </c>
      <c r="AG7" s="56">
        <f t="shared" si="19"/>
        <v>0</v>
      </c>
      <c r="AH7" s="58">
        <v>0</v>
      </c>
      <c r="AI7" s="56">
        <f t="shared" si="20"/>
        <v>0</v>
      </c>
      <c r="AJ7" s="56">
        <f t="shared" si="21"/>
        <v>0</v>
      </c>
      <c r="AK7" s="58">
        <v>0</v>
      </c>
      <c r="AL7" s="56">
        <f t="shared" si="22"/>
        <v>0</v>
      </c>
      <c r="AM7" s="56">
        <f t="shared" si="23"/>
        <v>0</v>
      </c>
      <c r="AN7" s="58">
        <v>0</v>
      </c>
      <c r="AO7" s="56">
        <f t="shared" si="24"/>
        <v>0</v>
      </c>
      <c r="AP7" s="56">
        <f t="shared" si="25"/>
        <v>0</v>
      </c>
      <c r="AQ7" s="58">
        <v>0</v>
      </c>
      <c r="AR7" s="56">
        <f t="shared" si="26"/>
        <v>0</v>
      </c>
      <c r="AS7" s="56">
        <f t="shared" si="27"/>
        <v>0</v>
      </c>
      <c r="AT7" s="58">
        <v>0</v>
      </c>
      <c r="AU7" s="56">
        <f t="shared" si="28"/>
        <v>0</v>
      </c>
      <c r="AV7" s="56">
        <f t="shared" si="29"/>
        <v>0</v>
      </c>
      <c r="AW7" s="58"/>
      <c r="AX7" s="56">
        <f t="shared" si="30"/>
        <v>0</v>
      </c>
      <c r="AY7" s="56">
        <f t="shared" si="31"/>
        <v>0</v>
      </c>
      <c r="AZ7" s="58">
        <v>0</v>
      </c>
      <c r="BA7" s="56">
        <f t="shared" si="32"/>
        <v>0</v>
      </c>
      <c r="BB7" s="56">
        <f t="shared" si="33"/>
        <v>0</v>
      </c>
      <c r="BC7" s="58">
        <v>0</v>
      </c>
      <c r="BD7" s="56">
        <f t="shared" si="34"/>
        <v>0</v>
      </c>
      <c r="BE7" s="56">
        <f t="shared" si="35"/>
        <v>0</v>
      </c>
      <c r="BF7" s="58">
        <v>0</v>
      </c>
      <c r="BG7" s="56">
        <f t="shared" si="36"/>
        <v>0</v>
      </c>
      <c r="BH7" s="56">
        <f t="shared" si="37"/>
        <v>0</v>
      </c>
      <c r="BI7" s="58"/>
      <c r="BJ7" s="56">
        <f t="shared" si="38"/>
        <v>0</v>
      </c>
      <c r="BK7" s="56">
        <f t="shared" si="39"/>
        <v>0</v>
      </c>
      <c r="BL7" s="58"/>
      <c r="BM7" s="56">
        <f t="shared" si="40"/>
        <v>0</v>
      </c>
      <c r="BN7" s="56">
        <f t="shared" si="41"/>
        <v>0</v>
      </c>
      <c r="BO7" s="58"/>
      <c r="BP7" s="56">
        <f t="shared" si="42"/>
        <v>0</v>
      </c>
      <c r="BQ7" s="56">
        <f t="shared" si="43"/>
        <v>0</v>
      </c>
      <c r="BR7" s="58"/>
      <c r="BS7" s="56">
        <f t="shared" si="44"/>
        <v>0</v>
      </c>
      <c r="BT7" s="56">
        <f t="shared" si="45"/>
        <v>0</v>
      </c>
      <c r="BU7" s="58"/>
      <c r="BV7" s="56">
        <f t="shared" si="46"/>
        <v>0</v>
      </c>
      <c r="BW7" s="56">
        <f t="shared" si="47"/>
        <v>0</v>
      </c>
      <c r="BX7" s="58">
        <v>11</v>
      </c>
      <c r="BY7" s="56">
        <f t="shared" si="48"/>
        <v>148.5</v>
      </c>
      <c r="BZ7" s="56">
        <f t="shared" si="49"/>
        <v>202.64484420598788</v>
      </c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2"/>
      <c r="CQ7" s="42"/>
      <c r="CR7" s="42"/>
      <c r="CS7" s="42"/>
    </row>
    <row r="8" spans="1:97" s="41" customFormat="1" ht="12.75">
      <c r="A8" s="53">
        <f t="shared" si="50"/>
        <v>14</v>
      </c>
      <c r="B8" s="54" t="s">
        <v>1</v>
      </c>
      <c r="C8" s="55">
        <f t="shared" si="51"/>
        <v>14.9</v>
      </c>
      <c r="D8" s="58">
        <v>0</v>
      </c>
      <c r="E8" s="56">
        <f t="shared" si="0"/>
        <v>0</v>
      </c>
      <c r="F8" s="56">
        <f t="shared" si="1"/>
        <v>0</v>
      </c>
      <c r="G8" s="58">
        <v>0</v>
      </c>
      <c r="H8" s="56">
        <f t="shared" si="2"/>
        <v>0</v>
      </c>
      <c r="I8" s="56">
        <f t="shared" si="3"/>
        <v>0</v>
      </c>
      <c r="J8" s="58">
        <v>0</v>
      </c>
      <c r="K8" s="56">
        <f t="shared" si="4"/>
        <v>0</v>
      </c>
      <c r="L8" s="56">
        <f t="shared" si="5"/>
        <v>0</v>
      </c>
      <c r="M8" s="58">
        <v>0</v>
      </c>
      <c r="N8" s="56">
        <f t="shared" si="6"/>
        <v>0</v>
      </c>
      <c r="O8" s="56">
        <f t="shared" si="7"/>
        <v>0</v>
      </c>
      <c r="P8" s="58">
        <v>0</v>
      </c>
      <c r="Q8" s="56">
        <f t="shared" si="8"/>
        <v>0</v>
      </c>
      <c r="R8" s="56">
        <f t="shared" si="9"/>
        <v>0</v>
      </c>
      <c r="S8" s="58">
        <v>0</v>
      </c>
      <c r="T8" s="56">
        <f t="shared" si="10"/>
        <v>0</v>
      </c>
      <c r="U8" s="56">
        <f t="shared" si="11"/>
        <v>0</v>
      </c>
      <c r="V8" s="58">
        <v>0</v>
      </c>
      <c r="W8" s="56">
        <f t="shared" si="12"/>
        <v>0</v>
      </c>
      <c r="X8" s="56">
        <f t="shared" si="13"/>
        <v>0</v>
      </c>
      <c r="Y8" s="58">
        <v>0</v>
      </c>
      <c r="Z8" s="56">
        <f t="shared" si="14"/>
        <v>0</v>
      </c>
      <c r="AA8" s="56">
        <f t="shared" si="15"/>
        <v>0</v>
      </c>
      <c r="AB8" s="58">
        <v>0</v>
      </c>
      <c r="AC8" s="56">
        <f t="shared" si="16"/>
        <v>0</v>
      </c>
      <c r="AD8" s="56">
        <f t="shared" si="17"/>
        <v>0</v>
      </c>
      <c r="AE8" s="58">
        <v>0</v>
      </c>
      <c r="AF8" s="56">
        <f t="shared" si="18"/>
        <v>0</v>
      </c>
      <c r="AG8" s="56">
        <f t="shared" si="19"/>
        <v>0</v>
      </c>
      <c r="AH8" s="58">
        <v>0</v>
      </c>
      <c r="AI8" s="56">
        <f t="shared" si="20"/>
        <v>0</v>
      </c>
      <c r="AJ8" s="56">
        <f t="shared" si="21"/>
        <v>0</v>
      </c>
      <c r="AK8" s="58">
        <v>0</v>
      </c>
      <c r="AL8" s="56">
        <f t="shared" si="22"/>
        <v>0</v>
      </c>
      <c r="AM8" s="56">
        <f t="shared" si="23"/>
        <v>0</v>
      </c>
      <c r="AN8" s="58">
        <v>0</v>
      </c>
      <c r="AO8" s="56">
        <f t="shared" si="24"/>
        <v>0</v>
      </c>
      <c r="AP8" s="56">
        <f t="shared" si="25"/>
        <v>0</v>
      </c>
      <c r="AQ8" s="58">
        <v>0</v>
      </c>
      <c r="AR8" s="56">
        <f t="shared" si="26"/>
        <v>0</v>
      </c>
      <c r="AS8" s="56">
        <f t="shared" si="27"/>
        <v>0</v>
      </c>
      <c r="AT8" s="58">
        <v>0</v>
      </c>
      <c r="AU8" s="56">
        <f t="shared" si="28"/>
        <v>0</v>
      </c>
      <c r="AV8" s="56">
        <f t="shared" si="29"/>
        <v>0</v>
      </c>
      <c r="AW8" s="58"/>
      <c r="AX8" s="56">
        <f t="shared" si="30"/>
        <v>0</v>
      </c>
      <c r="AY8" s="56">
        <f t="shared" si="31"/>
        <v>0</v>
      </c>
      <c r="AZ8" s="58">
        <v>0</v>
      </c>
      <c r="BA8" s="56">
        <f t="shared" si="32"/>
        <v>0</v>
      </c>
      <c r="BB8" s="56">
        <f t="shared" si="33"/>
        <v>0</v>
      </c>
      <c r="BC8" s="58">
        <v>0</v>
      </c>
      <c r="BD8" s="56">
        <f t="shared" si="34"/>
        <v>0</v>
      </c>
      <c r="BE8" s="56">
        <f t="shared" si="35"/>
        <v>0</v>
      </c>
      <c r="BF8" s="58">
        <v>0</v>
      </c>
      <c r="BG8" s="56">
        <f t="shared" si="36"/>
        <v>0</v>
      </c>
      <c r="BH8" s="56">
        <f t="shared" si="37"/>
        <v>0</v>
      </c>
      <c r="BI8" s="58"/>
      <c r="BJ8" s="56">
        <f t="shared" si="38"/>
        <v>0</v>
      </c>
      <c r="BK8" s="56">
        <f t="shared" si="39"/>
        <v>0</v>
      </c>
      <c r="BL8" s="58"/>
      <c r="BM8" s="56">
        <f t="shared" si="40"/>
        <v>0</v>
      </c>
      <c r="BN8" s="56">
        <f t="shared" si="41"/>
        <v>0</v>
      </c>
      <c r="BO8" s="58"/>
      <c r="BP8" s="56">
        <f t="shared" si="42"/>
        <v>0</v>
      </c>
      <c r="BQ8" s="56">
        <f t="shared" si="43"/>
        <v>0</v>
      </c>
      <c r="BR8" s="58"/>
      <c r="BS8" s="56">
        <f t="shared" si="44"/>
        <v>0</v>
      </c>
      <c r="BT8" s="56">
        <f t="shared" si="45"/>
        <v>0</v>
      </c>
      <c r="BU8" s="58"/>
      <c r="BV8" s="56">
        <f t="shared" si="46"/>
        <v>0</v>
      </c>
      <c r="BW8" s="56">
        <f t="shared" si="47"/>
        <v>0</v>
      </c>
      <c r="BX8" s="58">
        <v>17</v>
      </c>
      <c r="BY8" s="56">
        <f t="shared" si="48"/>
        <v>246.5</v>
      </c>
      <c r="BZ8" s="56">
        <f t="shared" si="49"/>
        <v>399.0771042975589</v>
      </c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2"/>
      <c r="CQ8" s="42"/>
      <c r="CR8" s="42"/>
      <c r="CS8" s="42"/>
    </row>
    <row r="9" spans="1:97" s="41" customFormat="1" ht="12.75">
      <c r="A9" s="53">
        <f t="shared" si="50"/>
        <v>15</v>
      </c>
      <c r="B9" s="54" t="s">
        <v>1</v>
      </c>
      <c r="C9" s="55">
        <f t="shared" si="51"/>
        <v>15.9</v>
      </c>
      <c r="D9" s="58">
        <v>0</v>
      </c>
      <c r="E9" s="56">
        <f t="shared" si="0"/>
        <v>0</v>
      </c>
      <c r="F9" s="56">
        <f t="shared" si="1"/>
        <v>0</v>
      </c>
      <c r="G9" s="58">
        <v>0</v>
      </c>
      <c r="H9" s="56">
        <f t="shared" si="2"/>
        <v>0</v>
      </c>
      <c r="I9" s="56">
        <f t="shared" si="3"/>
        <v>0</v>
      </c>
      <c r="J9" s="58">
        <v>0</v>
      </c>
      <c r="K9" s="56">
        <f t="shared" si="4"/>
        <v>0</v>
      </c>
      <c r="L9" s="56">
        <f t="shared" si="5"/>
        <v>0</v>
      </c>
      <c r="M9" s="58">
        <v>0</v>
      </c>
      <c r="N9" s="56">
        <f t="shared" si="6"/>
        <v>0</v>
      </c>
      <c r="O9" s="56">
        <f t="shared" si="7"/>
        <v>0</v>
      </c>
      <c r="P9" s="58">
        <v>0</v>
      </c>
      <c r="Q9" s="56">
        <f t="shared" si="8"/>
        <v>0</v>
      </c>
      <c r="R9" s="56">
        <f t="shared" si="9"/>
        <v>0</v>
      </c>
      <c r="S9" s="58">
        <v>0</v>
      </c>
      <c r="T9" s="56">
        <f t="shared" si="10"/>
        <v>0</v>
      </c>
      <c r="U9" s="56">
        <f t="shared" si="11"/>
        <v>0</v>
      </c>
      <c r="V9" s="58">
        <v>0</v>
      </c>
      <c r="W9" s="56">
        <f t="shared" si="12"/>
        <v>0</v>
      </c>
      <c r="X9" s="56">
        <f t="shared" si="13"/>
        <v>0</v>
      </c>
      <c r="Y9" s="58">
        <v>0</v>
      </c>
      <c r="Z9" s="56">
        <f t="shared" si="14"/>
        <v>0</v>
      </c>
      <c r="AA9" s="56">
        <f t="shared" si="15"/>
        <v>0</v>
      </c>
      <c r="AB9" s="58">
        <v>0</v>
      </c>
      <c r="AC9" s="56">
        <f t="shared" si="16"/>
        <v>0</v>
      </c>
      <c r="AD9" s="56">
        <f t="shared" si="17"/>
        <v>0</v>
      </c>
      <c r="AE9" s="58">
        <v>0</v>
      </c>
      <c r="AF9" s="56">
        <f t="shared" si="18"/>
        <v>0</v>
      </c>
      <c r="AG9" s="56">
        <f t="shared" si="19"/>
        <v>0</v>
      </c>
      <c r="AH9" s="58">
        <v>0</v>
      </c>
      <c r="AI9" s="56">
        <f t="shared" si="20"/>
        <v>0</v>
      </c>
      <c r="AJ9" s="56">
        <f t="shared" si="21"/>
        <v>0</v>
      </c>
      <c r="AK9" s="58">
        <v>0</v>
      </c>
      <c r="AL9" s="56">
        <f t="shared" si="22"/>
        <v>0</v>
      </c>
      <c r="AM9" s="56">
        <f t="shared" si="23"/>
        <v>0</v>
      </c>
      <c r="AN9" s="58">
        <v>0</v>
      </c>
      <c r="AO9" s="56">
        <f t="shared" si="24"/>
        <v>0</v>
      </c>
      <c r="AP9" s="56">
        <f t="shared" si="25"/>
        <v>0</v>
      </c>
      <c r="AQ9" s="58">
        <v>0</v>
      </c>
      <c r="AR9" s="56">
        <f t="shared" si="26"/>
        <v>0</v>
      </c>
      <c r="AS9" s="56">
        <f t="shared" si="27"/>
        <v>0</v>
      </c>
      <c r="AT9" s="58">
        <v>0</v>
      </c>
      <c r="AU9" s="56">
        <f t="shared" si="28"/>
        <v>0</v>
      </c>
      <c r="AV9" s="56">
        <f t="shared" si="29"/>
        <v>0</v>
      </c>
      <c r="AW9" s="58"/>
      <c r="AX9" s="56">
        <f t="shared" si="30"/>
        <v>0</v>
      </c>
      <c r="AY9" s="56">
        <f t="shared" si="31"/>
        <v>0</v>
      </c>
      <c r="AZ9" s="58">
        <v>0</v>
      </c>
      <c r="BA9" s="56">
        <f t="shared" si="32"/>
        <v>0</v>
      </c>
      <c r="BB9" s="56">
        <f t="shared" si="33"/>
        <v>0</v>
      </c>
      <c r="BC9" s="58">
        <v>0</v>
      </c>
      <c r="BD9" s="56">
        <f t="shared" si="34"/>
        <v>0</v>
      </c>
      <c r="BE9" s="56">
        <f t="shared" si="35"/>
        <v>0</v>
      </c>
      <c r="BF9" s="58">
        <v>0</v>
      </c>
      <c r="BG9" s="56">
        <f t="shared" si="36"/>
        <v>0</v>
      </c>
      <c r="BH9" s="56">
        <f t="shared" si="37"/>
        <v>0</v>
      </c>
      <c r="BI9" s="58"/>
      <c r="BJ9" s="56">
        <f t="shared" si="38"/>
        <v>0</v>
      </c>
      <c r="BK9" s="56">
        <f t="shared" si="39"/>
        <v>0</v>
      </c>
      <c r="BL9" s="58"/>
      <c r="BM9" s="56">
        <f t="shared" si="40"/>
        <v>0</v>
      </c>
      <c r="BN9" s="56">
        <f t="shared" si="41"/>
        <v>0</v>
      </c>
      <c r="BO9" s="58"/>
      <c r="BP9" s="56">
        <f t="shared" si="42"/>
        <v>0</v>
      </c>
      <c r="BQ9" s="56">
        <f t="shared" si="43"/>
        <v>0</v>
      </c>
      <c r="BR9" s="58"/>
      <c r="BS9" s="56">
        <f t="shared" si="44"/>
        <v>0</v>
      </c>
      <c r="BT9" s="56">
        <f t="shared" si="45"/>
        <v>0</v>
      </c>
      <c r="BU9" s="58"/>
      <c r="BV9" s="56">
        <f t="shared" si="46"/>
        <v>0</v>
      </c>
      <c r="BW9" s="56">
        <f t="shared" si="47"/>
        <v>0</v>
      </c>
      <c r="BX9" s="58">
        <v>12</v>
      </c>
      <c r="BY9" s="56">
        <f t="shared" si="48"/>
        <v>186</v>
      </c>
      <c r="BZ9" s="56">
        <f t="shared" si="49"/>
        <v>353.20846003186085</v>
      </c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2"/>
      <c r="CQ9" s="42"/>
      <c r="CR9" s="42"/>
      <c r="CS9" s="42"/>
    </row>
    <row r="10" spans="1:97" s="41" customFormat="1" ht="12.75">
      <c r="A10" s="53">
        <f t="shared" si="50"/>
        <v>16</v>
      </c>
      <c r="B10" s="54" t="s">
        <v>1</v>
      </c>
      <c r="C10" s="55">
        <f t="shared" si="51"/>
        <v>16.9</v>
      </c>
      <c r="D10" s="58">
        <v>0</v>
      </c>
      <c r="E10" s="56">
        <f t="shared" si="0"/>
        <v>0</v>
      </c>
      <c r="F10" s="56">
        <f t="shared" si="1"/>
        <v>0</v>
      </c>
      <c r="G10" s="58">
        <v>0</v>
      </c>
      <c r="H10" s="56">
        <f t="shared" si="2"/>
        <v>0</v>
      </c>
      <c r="I10" s="56">
        <f t="shared" si="3"/>
        <v>0</v>
      </c>
      <c r="J10" s="58">
        <v>0</v>
      </c>
      <c r="K10" s="56">
        <f t="shared" si="4"/>
        <v>0</v>
      </c>
      <c r="L10" s="56">
        <f t="shared" si="5"/>
        <v>0</v>
      </c>
      <c r="M10" s="58">
        <v>0</v>
      </c>
      <c r="N10" s="56">
        <f t="shared" si="6"/>
        <v>0</v>
      </c>
      <c r="O10" s="56">
        <f t="shared" si="7"/>
        <v>0</v>
      </c>
      <c r="P10" s="58">
        <v>0</v>
      </c>
      <c r="Q10" s="56">
        <f t="shared" si="8"/>
        <v>0</v>
      </c>
      <c r="R10" s="56">
        <f t="shared" si="9"/>
        <v>0</v>
      </c>
      <c r="S10" s="58">
        <v>0</v>
      </c>
      <c r="T10" s="56">
        <f t="shared" si="10"/>
        <v>0</v>
      </c>
      <c r="U10" s="56">
        <f t="shared" si="11"/>
        <v>0</v>
      </c>
      <c r="V10" s="58">
        <v>0</v>
      </c>
      <c r="W10" s="56">
        <f t="shared" si="12"/>
        <v>0</v>
      </c>
      <c r="X10" s="56">
        <f t="shared" si="13"/>
        <v>0</v>
      </c>
      <c r="Y10" s="58">
        <v>0</v>
      </c>
      <c r="Z10" s="56">
        <f t="shared" si="14"/>
        <v>0</v>
      </c>
      <c r="AA10" s="56">
        <f t="shared" si="15"/>
        <v>0</v>
      </c>
      <c r="AB10" s="58">
        <v>0</v>
      </c>
      <c r="AC10" s="56">
        <f t="shared" si="16"/>
        <v>0</v>
      </c>
      <c r="AD10" s="56">
        <f t="shared" si="17"/>
        <v>0</v>
      </c>
      <c r="AE10" s="58">
        <v>0</v>
      </c>
      <c r="AF10" s="56">
        <f t="shared" si="18"/>
        <v>0</v>
      </c>
      <c r="AG10" s="56">
        <f t="shared" si="19"/>
        <v>0</v>
      </c>
      <c r="AH10" s="58">
        <v>0</v>
      </c>
      <c r="AI10" s="56">
        <f t="shared" si="20"/>
        <v>0</v>
      </c>
      <c r="AJ10" s="56">
        <f t="shared" si="21"/>
        <v>0</v>
      </c>
      <c r="AK10" s="58">
        <v>0</v>
      </c>
      <c r="AL10" s="56">
        <f t="shared" si="22"/>
        <v>0</v>
      </c>
      <c r="AM10" s="56">
        <f t="shared" si="23"/>
        <v>0</v>
      </c>
      <c r="AN10" s="58">
        <v>0</v>
      </c>
      <c r="AO10" s="56">
        <f t="shared" si="24"/>
        <v>0</v>
      </c>
      <c r="AP10" s="56">
        <f t="shared" si="25"/>
        <v>0</v>
      </c>
      <c r="AQ10" s="58">
        <v>0</v>
      </c>
      <c r="AR10" s="56">
        <f t="shared" si="26"/>
        <v>0</v>
      </c>
      <c r="AS10" s="56">
        <f t="shared" si="27"/>
        <v>0</v>
      </c>
      <c r="AT10" s="58">
        <v>0</v>
      </c>
      <c r="AU10" s="56">
        <f t="shared" si="28"/>
        <v>0</v>
      </c>
      <c r="AV10" s="56">
        <f t="shared" si="29"/>
        <v>0</v>
      </c>
      <c r="AW10" s="58"/>
      <c r="AX10" s="56">
        <f t="shared" si="30"/>
        <v>0</v>
      </c>
      <c r="AY10" s="56">
        <f t="shared" si="31"/>
        <v>0</v>
      </c>
      <c r="AZ10" s="58">
        <v>0</v>
      </c>
      <c r="BA10" s="56">
        <f t="shared" si="32"/>
        <v>0</v>
      </c>
      <c r="BB10" s="56">
        <f t="shared" si="33"/>
        <v>0</v>
      </c>
      <c r="BC10" s="58">
        <v>0</v>
      </c>
      <c r="BD10" s="56">
        <f t="shared" si="34"/>
        <v>0</v>
      </c>
      <c r="BE10" s="56">
        <f t="shared" si="35"/>
        <v>0</v>
      </c>
      <c r="BF10" s="58">
        <v>0</v>
      </c>
      <c r="BG10" s="56">
        <f t="shared" si="36"/>
        <v>0</v>
      </c>
      <c r="BH10" s="56">
        <f t="shared" si="37"/>
        <v>0</v>
      </c>
      <c r="BI10" s="58"/>
      <c r="BJ10" s="56">
        <f t="shared" si="38"/>
        <v>0</v>
      </c>
      <c r="BK10" s="56">
        <f t="shared" si="39"/>
        <v>0</v>
      </c>
      <c r="BL10" s="58"/>
      <c r="BM10" s="56">
        <f t="shared" si="40"/>
        <v>0</v>
      </c>
      <c r="BN10" s="56">
        <f t="shared" si="41"/>
        <v>0</v>
      </c>
      <c r="BO10" s="58"/>
      <c r="BP10" s="56">
        <f t="shared" si="42"/>
        <v>0</v>
      </c>
      <c r="BQ10" s="56">
        <f t="shared" si="43"/>
        <v>0</v>
      </c>
      <c r="BR10" s="58"/>
      <c r="BS10" s="56">
        <f t="shared" si="44"/>
        <v>0</v>
      </c>
      <c r="BT10" s="56">
        <f t="shared" si="45"/>
        <v>0</v>
      </c>
      <c r="BU10" s="58">
        <v>1</v>
      </c>
      <c r="BV10" s="56">
        <f t="shared" si="46"/>
        <v>16.5</v>
      </c>
      <c r="BW10" s="56">
        <f t="shared" si="47"/>
        <v>36.387109235035744</v>
      </c>
      <c r="BX10" s="58">
        <v>11</v>
      </c>
      <c r="BY10" s="56">
        <f t="shared" si="48"/>
        <v>181.5</v>
      </c>
      <c r="BZ10" s="56">
        <f t="shared" si="49"/>
        <v>400.2582015853932</v>
      </c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2"/>
      <c r="CQ10" s="42"/>
      <c r="CR10" s="42"/>
      <c r="CS10" s="42"/>
    </row>
    <row r="11" spans="1:97" s="41" customFormat="1" ht="12.75">
      <c r="A11" s="53">
        <f t="shared" si="50"/>
        <v>17</v>
      </c>
      <c r="B11" s="54" t="s">
        <v>1</v>
      </c>
      <c r="C11" s="55">
        <f t="shared" si="51"/>
        <v>17.9</v>
      </c>
      <c r="D11" s="58">
        <v>0</v>
      </c>
      <c r="E11" s="56">
        <f t="shared" si="0"/>
        <v>0</v>
      </c>
      <c r="F11" s="56">
        <f t="shared" si="1"/>
        <v>0</v>
      </c>
      <c r="G11" s="58">
        <v>0</v>
      </c>
      <c r="H11" s="56">
        <f t="shared" si="2"/>
        <v>0</v>
      </c>
      <c r="I11" s="56">
        <f t="shared" si="3"/>
        <v>0</v>
      </c>
      <c r="J11" s="58">
        <v>0</v>
      </c>
      <c r="K11" s="56">
        <f t="shared" si="4"/>
        <v>0</v>
      </c>
      <c r="L11" s="56">
        <f t="shared" si="5"/>
        <v>0</v>
      </c>
      <c r="M11" s="58">
        <v>0</v>
      </c>
      <c r="N11" s="56">
        <f t="shared" si="6"/>
        <v>0</v>
      </c>
      <c r="O11" s="56">
        <f t="shared" si="7"/>
        <v>0</v>
      </c>
      <c r="P11" s="58">
        <v>0</v>
      </c>
      <c r="Q11" s="56">
        <f t="shared" si="8"/>
        <v>0</v>
      </c>
      <c r="R11" s="56">
        <f t="shared" si="9"/>
        <v>0</v>
      </c>
      <c r="S11" s="58">
        <v>0</v>
      </c>
      <c r="T11" s="56">
        <f t="shared" si="10"/>
        <v>0</v>
      </c>
      <c r="U11" s="56">
        <f t="shared" si="11"/>
        <v>0</v>
      </c>
      <c r="V11" s="58">
        <v>0</v>
      </c>
      <c r="W11" s="56">
        <f t="shared" si="12"/>
        <v>0</v>
      </c>
      <c r="X11" s="56">
        <f t="shared" si="13"/>
        <v>0</v>
      </c>
      <c r="Y11" s="58">
        <v>0</v>
      </c>
      <c r="Z11" s="56">
        <f t="shared" si="14"/>
        <v>0</v>
      </c>
      <c r="AA11" s="56">
        <f t="shared" si="15"/>
        <v>0</v>
      </c>
      <c r="AB11" s="58">
        <v>0</v>
      </c>
      <c r="AC11" s="56">
        <f t="shared" si="16"/>
        <v>0</v>
      </c>
      <c r="AD11" s="56">
        <f t="shared" si="17"/>
        <v>0</v>
      </c>
      <c r="AE11" s="58">
        <v>0</v>
      </c>
      <c r="AF11" s="56">
        <f t="shared" si="18"/>
        <v>0</v>
      </c>
      <c r="AG11" s="56">
        <f t="shared" si="19"/>
        <v>0</v>
      </c>
      <c r="AH11" s="58">
        <v>0</v>
      </c>
      <c r="AI11" s="56">
        <f t="shared" si="20"/>
        <v>0</v>
      </c>
      <c r="AJ11" s="56">
        <f t="shared" si="21"/>
        <v>0</v>
      </c>
      <c r="AK11" s="58">
        <v>0</v>
      </c>
      <c r="AL11" s="56">
        <f t="shared" si="22"/>
        <v>0</v>
      </c>
      <c r="AM11" s="56">
        <f t="shared" si="23"/>
        <v>0</v>
      </c>
      <c r="AN11" s="58">
        <v>0</v>
      </c>
      <c r="AO11" s="56">
        <f t="shared" si="24"/>
        <v>0</v>
      </c>
      <c r="AP11" s="56">
        <f t="shared" si="25"/>
        <v>0</v>
      </c>
      <c r="AQ11" s="58">
        <v>0</v>
      </c>
      <c r="AR11" s="56">
        <f t="shared" si="26"/>
        <v>0</v>
      </c>
      <c r="AS11" s="56">
        <f t="shared" si="27"/>
        <v>0</v>
      </c>
      <c r="AT11" s="58">
        <v>0</v>
      </c>
      <c r="AU11" s="56">
        <f t="shared" si="28"/>
        <v>0</v>
      </c>
      <c r="AV11" s="56">
        <f t="shared" si="29"/>
        <v>0</v>
      </c>
      <c r="AW11" s="58"/>
      <c r="AX11" s="56">
        <f t="shared" si="30"/>
        <v>0</v>
      </c>
      <c r="AY11" s="56">
        <f t="shared" si="31"/>
        <v>0</v>
      </c>
      <c r="AZ11" s="58">
        <v>0</v>
      </c>
      <c r="BA11" s="56">
        <f t="shared" si="32"/>
        <v>0</v>
      </c>
      <c r="BB11" s="56">
        <f t="shared" si="33"/>
        <v>0</v>
      </c>
      <c r="BC11" s="58">
        <v>0</v>
      </c>
      <c r="BD11" s="56">
        <f t="shared" si="34"/>
        <v>0</v>
      </c>
      <c r="BE11" s="56">
        <f t="shared" si="35"/>
        <v>0</v>
      </c>
      <c r="BF11" s="58">
        <v>0</v>
      </c>
      <c r="BG11" s="56">
        <f t="shared" si="36"/>
        <v>0</v>
      </c>
      <c r="BH11" s="56">
        <f t="shared" si="37"/>
        <v>0</v>
      </c>
      <c r="BI11" s="58"/>
      <c r="BJ11" s="56">
        <f t="shared" si="38"/>
        <v>0</v>
      </c>
      <c r="BK11" s="56">
        <f t="shared" si="39"/>
        <v>0</v>
      </c>
      <c r="BL11" s="58"/>
      <c r="BM11" s="56">
        <f t="shared" si="40"/>
        <v>0</v>
      </c>
      <c r="BN11" s="56">
        <f t="shared" si="41"/>
        <v>0</v>
      </c>
      <c r="BO11" s="58"/>
      <c r="BP11" s="56">
        <f t="shared" si="42"/>
        <v>0</v>
      </c>
      <c r="BQ11" s="56">
        <f t="shared" si="43"/>
        <v>0</v>
      </c>
      <c r="BR11" s="58"/>
      <c r="BS11" s="56">
        <f t="shared" si="44"/>
        <v>0</v>
      </c>
      <c r="BT11" s="56">
        <f t="shared" si="45"/>
        <v>0</v>
      </c>
      <c r="BU11" s="58">
        <v>8</v>
      </c>
      <c r="BV11" s="56">
        <f t="shared" si="46"/>
        <v>140</v>
      </c>
      <c r="BW11" s="56">
        <f t="shared" si="47"/>
        <v>355.39761456750443</v>
      </c>
      <c r="BX11" s="58">
        <v>4</v>
      </c>
      <c r="BY11" s="56">
        <f t="shared" si="48"/>
        <v>70</v>
      </c>
      <c r="BZ11" s="56">
        <f t="shared" si="49"/>
        <v>177.69880728375222</v>
      </c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2"/>
      <c r="CQ11" s="42"/>
      <c r="CR11" s="42"/>
      <c r="CS11" s="42"/>
    </row>
    <row r="12" spans="1:97" s="41" customFormat="1" ht="12.75">
      <c r="A12" s="53">
        <f t="shared" si="50"/>
        <v>18</v>
      </c>
      <c r="B12" s="54" t="s">
        <v>1</v>
      </c>
      <c r="C12" s="55">
        <f t="shared" si="51"/>
        <v>18.9</v>
      </c>
      <c r="D12" s="58">
        <v>0</v>
      </c>
      <c r="E12" s="56">
        <f t="shared" si="0"/>
        <v>0</v>
      </c>
      <c r="F12" s="56">
        <f t="shared" si="1"/>
        <v>0</v>
      </c>
      <c r="G12" s="58">
        <v>0</v>
      </c>
      <c r="H12" s="56">
        <f t="shared" si="2"/>
        <v>0</v>
      </c>
      <c r="I12" s="56">
        <f t="shared" si="3"/>
        <v>0</v>
      </c>
      <c r="J12" s="58">
        <v>0</v>
      </c>
      <c r="K12" s="56">
        <f t="shared" si="4"/>
        <v>0</v>
      </c>
      <c r="L12" s="56">
        <f t="shared" si="5"/>
        <v>0</v>
      </c>
      <c r="M12" s="58">
        <v>0</v>
      </c>
      <c r="N12" s="56">
        <f t="shared" si="6"/>
        <v>0</v>
      </c>
      <c r="O12" s="56">
        <f t="shared" si="7"/>
        <v>0</v>
      </c>
      <c r="P12" s="58">
        <v>0</v>
      </c>
      <c r="Q12" s="56">
        <f t="shared" si="8"/>
        <v>0</v>
      </c>
      <c r="R12" s="56">
        <f t="shared" si="9"/>
        <v>0</v>
      </c>
      <c r="S12" s="58">
        <v>0</v>
      </c>
      <c r="T12" s="56">
        <f t="shared" si="10"/>
        <v>0</v>
      </c>
      <c r="U12" s="56">
        <f t="shared" si="11"/>
        <v>0</v>
      </c>
      <c r="V12" s="58">
        <v>0</v>
      </c>
      <c r="W12" s="56">
        <f t="shared" si="12"/>
        <v>0</v>
      </c>
      <c r="X12" s="56">
        <f t="shared" si="13"/>
        <v>0</v>
      </c>
      <c r="Y12" s="58">
        <v>0</v>
      </c>
      <c r="Z12" s="56">
        <f t="shared" si="14"/>
        <v>0</v>
      </c>
      <c r="AA12" s="56">
        <f t="shared" si="15"/>
        <v>0</v>
      </c>
      <c r="AB12" s="58">
        <v>0</v>
      </c>
      <c r="AC12" s="56">
        <f t="shared" si="16"/>
        <v>0</v>
      </c>
      <c r="AD12" s="56">
        <f t="shared" si="17"/>
        <v>0</v>
      </c>
      <c r="AE12" s="58">
        <v>0</v>
      </c>
      <c r="AF12" s="56">
        <f t="shared" si="18"/>
        <v>0</v>
      </c>
      <c r="AG12" s="56">
        <f t="shared" si="19"/>
        <v>0</v>
      </c>
      <c r="AH12" s="58">
        <v>0</v>
      </c>
      <c r="AI12" s="56">
        <f t="shared" si="20"/>
        <v>0</v>
      </c>
      <c r="AJ12" s="56">
        <f t="shared" si="21"/>
        <v>0</v>
      </c>
      <c r="AK12" s="58">
        <v>0</v>
      </c>
      <c r="AL12" s="56">
        <f t="shared" si="22"/>
        <v>0</v>
      </c>
      <c r="AM12" s="56">
        <f t="shared" si="23"/>
        <v>0</v>
      </c>
      <c r="AN12" s="58">
        <v>0</v>
      </c>
      <c r="AO12" s="56">
        <f t="shared" si="24"/>
        <v>0</v>
      </c>
      <c r="AP12" s="56">
        <f t="shared" si="25"/>
        <v>0</v>
      </c>
      <c r="AQ12" s="58">
        <v>0</v>
      </c>
      <c r="AR12" s="56">
        <f t="shared" si="26"/>
        <v>0</v>
      </c>
      <c r="AS12" s="56">
        <f t="shared" si="27"/>
        <v>0</v>
      </c>
      <c r="AT12" s="58">
        <v>0</v>
      </c>
      <c r="AU12" s="56">
        <f t="shared" si="28"/>
        <v>0</v>
      </c>
      <c r="AV12" s="56">
        <f t="shared" si="29"/>
        <v>0</v>
      </c>
      <c r="AW12" s="58"/>
      <c r="AX12" s="56">
        <f t="shared" si="30"/>
        <v>0</v>
      </c>
      <c r="AY12" s="56">
        <f t="shared" si="31"/>
        <v>0</v>
      </c>
      <c r="AZ12" s="58">
        <v>0</v>
      </c>
      <c r="BA12" s="56">
        <f t="shared" si="32"/>
        <v>0</v>
      </c>
      <c r="BB12" s="56">
        <f t="shared" si="33"/>
        <v>0</v>
      </c>
      <c r="BC12" s="58">
        <v>0</v>
      </c>
      <c r="BD12" s="56">
        <f t="shared" si="34"/>
        <v>0</v>
      </c>
      <c r="BE12" s="56">
        <f t="shared" si="35"/>
        <v>0</v>
      </c>
      <c r="BF12" s="58">
        <v>0</v>
      </c>
      <c r="BG12" s="56">
        <f t="shared" si="36"/>
        <v>0</v>
      </c>
      <c r="BH12" s="56">
        <f t="shared" si="37"/>
        <v>0</v>
      </c>
      <c r="BI12" s="58"/>
      <c r="BJ12" s="56">
        <f t="shared" si="38"/>
        <v>0</v>
      </c>
      <c r="BK12" s="56">
        <f t="shared" si="39"/>
        <v>0</v>
      </c>
      <c r="BL12" s="58"/>
      <c r="BM12" s="56">
        <f t="shared" si="40"/>
        <v>0</v>
      </c>
      <c r="BN12" s="56">
        <f t="shared" si="41"/>
        <v>0</v>
      </c>
      <c r="BO12" s="58"/>
      <c r="BP12" s="56">
        <f t="shared" si="42"/>
        <v>0</v>
      </c>
      <c r="BQ12" s="56">
        <f t="shared" si="43"/>
        <v>0</v>
      </c>
      <c r="BR12" s="58">
        <v>1</v>
      </c>
      <c r="BS12" s="56">
        <f t="shared" si="44"/>
        <v>18.5</v>
      </c>
      <c r="BT12" s="56">
        <f t="shared" si="45"/>
        <v>53.63935534608816</v>
      </c>
      <c r="BU12" s="58">
        <v>14</v>
      </c>
      <c r="BV12" s="56">
        <f t="shared" si="46"/>
        <v>259</v>
      </c>
      <c r="BW12" s="56">
        <f t="shared" si="47"/>
        <v>750.9509748452342</v>
      </c>
      <c r="BX12" s="58">
        <v>1</v>
      </c>
      <c r="BY12" s="56">
        <f t="shared" si="48"/>
        <v>18.5</v>
      </c>
      <c r="BZ12" s="56">
        <f t="shared" si="49"/>
        <v>53.63935534608816</v>
      </c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2"/>
      <c r="CQ12" s="42"/>
      <c r="CR12" s="42"/>
      <c r="CS12" s="42"/>
    </row>
    <row r="13" spans="1:97" s="41" customFormat="1" ht="12.75">
      <c r="A13" s="53">
        <f t="shared" si="50"/>
        <v>19</v>
      </c>
      <c r="B13" s="54" t="s">
        <v>1</v>
      </c>
      <c r="C13" s="55">
        <f t="shared" si="51"/>
        <v>19.9</v>
      </c>
      <c r="D13" s="58">
        <v>0</v>
      </c>
      <c r="E13" s="56">
        <f t="shared" si="0"/>
        <v>0</v>
      </c>
      <c r="F13" s="56">
        <f t="shared" si="1"/>
        <v>0</v>
      </c>
      <c r="G13" s="58">
        <v>0</v>
      </c>
      <c r="H13" s="56">
        <f t="shared" si="2"/>
        <v>0</v>
      </c>
      <c r="I13" s="56">
        <f t="shared" si="3"/>
        <v>0</v>
      </c>
      <c r="J13" s="58">
        <v>0</v>
      </c>
      <c r="K13" s="56">
        <f t="shared" si="4"/>
        <v>0</v>
      </c>
      <c r="L13" s="56">
        <f t="shared" si="5"/>
        <v>0</v>
      </c>
      <c r="M13" s="58">
        <v>0</v>
      </c>
      <c r="N13" s="56">
        <f t="shared" si="6"/>
        <v>0</v>
      </c>
      <c r="O13" s="56">
        <f t="shared" si="7"/>
        <v>0</v>
      </c>
      <c r="P13" s="58">
        <v>0</v>
      </c>
      <c r="Q13" s="56">
        <f t="shared" si="8"/>
        <v>0</v>
      </c>
      <c r="R13" s="56">
        <f t="shared" si="9"/>
        <v>0</v>
      </c>
      <c r="S13" s="58">
        <v>0</v>
      </c>
      <c r="T13" s="56">
        <f t="shared" si="10"/>
        <v>0</v>
      </c>
      <c r="U13" s="56">
        <f t="shared" si="11"/>
        <v>0</v>
      </c>
      <c r="V13" s="58">
        <v>0</v>
      </c>
      <c r="W13" s="56">
        <f t="shared" si="12"/>
        <v>0</v>
      </c>
      <c r="X13" s="56">
        <f t="shared" si="13"/>
        <v>0</v>
      </c>
      <c r="Y13" s="58">
        <v>0</v>
      </c>
      <c r="Z13" s="56">
        <f t="shared" si="14"/>
        <v>0</v>
      </c>
      <c r="AA13" s="56">
        <f t="shared" si="15"/>
        <v>0</v>
      </c>
      <c r="AB13" s="58">
        <v>0</v>
      </c>
      <c r="AC13" s="56">
        <f t="shared" si="16"/>
        <v>0</v>
      </c>
      <c r="AD13" s="56">
        <f t="shared" si="17"/>
        <v>0</v>
      </c>
      <c r="AE13" s="58">
        <v>0</v>
      </c>
      <c r="AF13" s="56">
        <f t="shared" si="18"/>
        <v>0</v>
      </c>
      <c r="AG13" s="56">
        <f t="shared" si="19"/>
        <v>0</v>
      </c>
      <c r="AH13" s="58">
        <v>0</v>
      </c>
      <c r="AI13" s="56">
        <f t="shared" si="20"/>
        <v>0</v>
      </c>
      <c r="AJ13" s="56">
        <f t="shared" si="21"/>
        <v>0</v>
      </c>
      <c r="AK13" s="58">
        <v>0</v>
      </c>
      <c r="AL13" s="56">
        <f t="shared" si="22"/>
        <v>0</v>
      </c>
      <c r="AM13" s="56">
        <f t="shared" si="23"/>
        <v>0</v>
      </c>
      <c r="AN13" s="58">
        <v>0</v>
      </c>
      <c r="AO13" s="56">
        <f t="shared" si="24"/>
        <v>0</v>
      </c>
      <c r="AP13" s="56">
        <f t="shared" si="25"/>
        <v>0</v>
      </c>
      <c r="AQ13" s="58">
        <v>0</v>
      </c>
      <c r="AR13" s="56">
        <f t="shared" si="26"/>
        <v>0</v>
      </c>
      <c r="AS13" s="56">
        <f t="shared" si="27"/>
        <v>0</v>
      </c>
      <c r="AT13" s="58">
        <v>0</v>
      </c>
      <c r="AU13" s="56">
        <f t="shared" si="28"/>
        <v>0</v>
      </c>
      <c r="AV13" s="56">
        <f t="shared" si="29"/>
        <v>0</v>
      </c>
      <c r="AW13" s="58"/>
      <c r="AX13" s="56">
        <f t="shared" si="30"/>
        <v>0</v>
      </c>
      <c r="AY13" s="56">
        <f t="shared" si="31"/>
        <v>0</v>
      </c>
      <c r="AZ13" s="58">
        <v>0</v>
      </c>
      <c r="BA13" s="56">
        <f t="shared" si="32"/>
        <v>0</v>
      </c>
      <c r="BB13" s="56">
        <f t="shared" si="33"/>
        <v>0</v>
      </c>
      <c r="BC13" s="58">
        <v>0</v>
      </c>
      <c r="BD13" s="56">
        <f t="shared" si="34"/>
        <v>0</v>
      </c>
      <c r="BE13" s="56">
        <f t="shared" si="35"/>
        <v>0</v>
      </c>
      <c r="BF13" s="58">
        <v>0</v>
      </c>
      <c r="BG13" s="56">
        <f t="shared" si="36"/>
        <v>0</v>
      </c>
      <c r="BH13" s="56">
        <f t="shared" si="37"/>
        <v>0</v>
      </c>
      <c r="BI13" s="58"/>
      <c r="BJ13" s="56">
        <f t="shared" si="38"/>
        <v>0</v>
      </c>
      <c r="BK13" s="56">
        <f t="shared" si="39"/>
        <v>0</v>
      </c>
      <c r="BL13" s="58"/>
      <c r="BM13" s="56">
        <f t="shared" si="40"/>
        <v>0</v>
      </c>
      <c r="BN13" s="56">
        <f t="shared" si="41"/>
        <v>0</v>
      </c>
      <c r="BO13" s="58">
        <v>3</v>
      </c>
      <c r="BP13" s="56">
        <f t="shared" si="42"/>
        <v>58.5</v>
      </c>
      <c r="BQ13" s="56">
        <f t="shared" si="43"/>
        <v>192.37711927297846</v>
      </c>
      <c r="BR13" s="58">
        <v>14</v>
      </c>
      <c r="BS13" s="56">
        <f t="shared" si="44"/>
        <v>273</v>
      </c>
      <c r="BT13" s="56">
        <f t="shared" si="45"/>
        <v>897.7598899405662</v>
      </c>
      <c r="BU13" s="58">
        <v>7</v>
      </c>
      <c r="BV13" s="56">
        <f t="shared" si="46"/>
        <v>136.5</v>
      </c>
      <c r="BW13" s="56">
        <f t="shared" si="47"/>
        <v>448.8799449702831</v>
      </c>
      <c r="BX13" s="58"/>
      <c r="BY13" s="56">
        <f t="shared" si="48"/>
        <v>0</v>
      </c>
      <c r="BZ13" s="56">
        <f t="shared" si="49"/>
        <v>0</v>
      </c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2"/>
      <c r="CQ13" s="42"/>
      <c r="CR13" s="42"/>
      <c r="CS13" s="42"/>
    </row>
    <row r="14" spans="1:97" s="41" customFormat="1" ht="12.75">
      <c r="A14" s="53">
        <f t="shared" si="50"/>
        <v>20</v>
      </c>
      <c r="B14" s="54" t="s">
        <v>1</v>
      </c>
      <c r="C14" s="55">
        <f t="shared" si="51"/>
        <v>20.9</v>
      </c>
      <c r="D14" s="58">
        <v>0</v>
      </c>
      <c r="E14" s="56">
        <f t="shared" si="0"/>
        <v>0</v>
      </c>
      <c r="F14" s="56">
        <f t="shared" si="1"/>
        <v>0</v>
      </c>
      <c r="G14" s="58">
        <v>0</v>
      </c>
      <c r="H14" s="56">
        <f t="shared" si="2"/>
        <v>0</v>
      </c>
      <c r="I14" s="56">
        <f t="shared" si="3"/>
        <v>0</v>
      </c>
      <c r="J14" s="58">
        <v>0</v>
      </c>
      <c r="K14" s="56">
        <f t="shared" si="4"/>
        <v>0</v>
      </c>
      <c r="L14" s="56">
        <f t="shared" si="5"/>
        <v>0</v>
      </c>
      <c r="M14" s="58">
        <v>0</v>
      </c>
      <c r="N14" s="56">
        <f t="shared" si="6"/>
        <v>0</v>
      </c>
      <c r="O14" s="56">
        <f t="shared" si="7"/>
        <v>0</v>
      </c>
      <c r="P14" s="58">
        <v>0</v>
      </c>
      <c r="Q14" s="56">
        <f t="shared" si="8"/>
        <v>0</v>
      </c>
      <c r="R14" s="56">
        <f t="shared" si="9"/>
        <v>0</v>
      </c>
      <c r="S14" s="58">
        <v>0</v>
      </c>
      <c r="T14" s="56">
        <f t="shared" si="10"/>
        <v>0</v>
      </c>
      <c r="U14" s="56">
        <f t="shared" si="11"/>
        <v>0</v>
      </c>
      <c r="V14" s="58">
        <v>0</v>
      </c>
      <c r="W14" s="56">
        <f t="shared" si="12"/>
        <v>0</v>
      </c>
      <c r="X14" s="56">
        <f t="shared" si="13"/>
        <v>0</v>
      </c>
      <c r="Y14" s="58">
        <v>0</v>
      </c>
      <c r="Z14" s="56">
        <f t="shared" si="14"/>
        <v>0</v>
      </c>
      <c r="AA14" s="56">
        <f t="shared" si="15"/>
        <v>0</v>
      </c>
      <c r="AB14" s="58">
        <v>0</v>
      </c>
      <c r="AC14" s="56">
        <f t="shared" si="16"/>
        <v>0</v>
      </c>
      <c r="AD14" s="56">
        <f t="shared" si="17"/>
        <v>0</v>
      </c>
      <c r="AE14" s="58">
        <v>0</v>
      </c>
      <c r="AF14" s="56">
        <f t="shared" si="18"/>
        <v>0</v>
      </c>
      <c r="AG14" s="56">
        <f t="shared" si="19"/>
        <v>0</v>
      </c>
      <c r="AH14" s="58">
        <v>0</v>
      </c>
      <c r="AI14" s="56">
        <f t="shared" si="20"/>
        <v>0</v>
      </c>
      <c r="AJ14" s="56">
        <f t="shared" si="21"/>
        <v>0</v>
      </c>
      <c r="AK14" s="58">
        <v>0</v>
      </c>
      <c r="AL14" s="56">
        <f t="shared" si="22"/>
        <v>0</v>
      </c>
      <c r="AM14" s="56">
        <f t="shared" si="23"/>
        <v>0</v>
      </c>
      <c r="AN14" s="58">
        <v>0</v>
      </c>
      <c r="AO14" s="56">
        <f t="shared" si="24"/>
        <v>0</v>
      </c>
      <c r="AP14" s="56">
        <f t="shared" si="25"/>
        <v>0</v>
      </c>
      <c r="AQ14" s="58">
        <v>0</v>
      </c>
      <c r="AR14" s="56">
        <f t="shared" si="26"/>
        <v>0</v>
      </c>
      <c r="AS14" s="56">
        <f t="shared" si="27"/>
        <v>0</v>
      </c>
      <c r="AT14" s="58">
        <v>0</v>
      </c>
      <c r="AU14" s="56">
        <f t="shared" si="28"/>
        <v>0</v>
      </c>
      <c r="AV14" s="56">
        <f t="shared" si="29"/>
        <v>0</v>
      </c>
      <c r="AW14" s="58"/>
      <c r="AX14" s="56">
        <f t="shared" si="30"/>
        <v>0</v>
      </c>
      <c r="AY14" s="56">
        <f t="shared" si="31"/>
        <v>0</v>
      </c>
      <c r="AZ14" s="58">
        <v>0</v>
      </c>
      <c r="BA14" s="56">
        <f t="shared" si="32"/>
        <v>0</v>
      </c>
      <c r="BB14" s="56">
        <f t="shared" si="33"/>
        <v>0</v>
      </c>
      <c r="BC14" s="58">
        <v>0</v>
      </c>
      <c r="BD14" s="56">
        <f t="shared" si="34"/>
        <v>0</v>
      </c>
      <c r="BE14" s="56">
        <f t="shared" si="35"/>
        <v>0</v>
      </c>
      <c r="BF14" s="58">
        <v>0</v>
      </c>
      <c r="BG14" s="56">
        <f t="shared" si="36"/>
        <v>0</v>
      </c>
      <c r="BH14" s="56">
        <f t="shared" si="37"/>
        <v>0</v>
      </c>
      <c r="BI14" s="58"/>
      <c r="BJ14" s="56">
        <f t="shared" si="38"/>
        <v>0</v>
      </c>
      <c r="BK14" s="56">
        <f t="shared" si="39"/>
        <v>0</v>
      </c>
      <c r="BL14" s="58"/>
      <c r="BM14" s="56">
        <f t="shared" si="40"/>
        <v>0</v>
      </c>
      <c r="BN14" s="56">
        <f t="shared" si="41"/>
        <v>0</v>
      </c>
      <c r="BO14" s="58">
        <v>14</v>
      </c>
      <c r="BP14" s="56">
        <f t="shared" si="42"/>
        <v>287</v>
      </c>
      <c r="BQ14" s="56">
        <f t="shared" si="43"/>
        <v>1063.7258691782306</v>
      </c>
      <c r="BR14" s="58">
        <v>15</v>
      </c>
      <c r="BS14" s="56">
        <f t="shared" si="44"/>
        <v>307.5</v>
      </c>
      <c r="BT14" s="56">
        <f t="shared" si="45"/>
        <v>1139.706288405247</v>
      </c>
      <c r="BU14" s="58"/>
      <c r="BV14" s="56">
        <f t="shared" si="46"/>
        <v>0</v>
      </c>
      <c r="BW14" s="56">
        <f t="shared" si="47"/>
        <v>0</v>
      </c>
      <c r="BX14" s="58"/>
      <c r="BY14" s="56">
        <f t="shared" si="48"/>
        <v>0</v>
      </c>
      <c r="BZ14" s="56">
        <f t="shared" si="49"/>
        <v>0</v>
      </c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2"/>
      <c r="CQ14" s="42"/>
      <c r="CR14" s="42"/>
      <c r="CS14" s="42"/>
    </row>
    <row r="15" spans="1:97" s="41" customFormat="1" ht="12.75">
      <c r="A15" s="53">
        <f t="shared" si="50"/>
        <v>21</v>
      </c>
      <c r="B15" s="54" t="s">
        <v>1</v>
      </c>
      <c r="C15" s="55">
        <f t="shared" si="51"/>
        <v>21.9</v>
      </c>
      <c r="D15" s="58">
        <v>0</v>
      </c>
      <c r="E15" s="56">
        <f t="shared" si="0"/>
        <v>0</v>
      </c>
      <c r="F15" s="56">
        <f t="shared" si="1"/>
        <v>0</v>
      </c>
      <c r="G15" s="58">
        <v>0</v>
      </c>
      <c r="H15" s="56">
        <f t="shared" si="2"/>
        <v>0</v>
      </c>
      <c r="I15" s="56">
        <f t="shared" si="3"/>
        <v>0</v>
      </c>
      <c r="J15" s="58">
        <v>0</v>
      </c>
      <c r="K15" s="56">
        <f t="shared" si="4"/>
        <v>0</v>
      </c>
      <c r="L15" s="56">
        <f t="shared" si="5"/>
        <v>0</v>
      </c>
      <c r="M15" s="58">
        <v>0</v>
      </c>
      <c r="N15" s="56">
        <f t="shared" si="6"/>
        <v>0</v>
      </c>
      <c r="O15" s="56">
        <f t="shared" si="7"/>
        <v>0</v>
      </c>
      <c r="P15" s="58">
        <v>0</v>
      </c>
      <c r="Q15" s="56">
        <f t="shared" si="8"/>
        <v>0</v>
      </c>
      <c r="R15" s="56">
        <f t="shared" si="9"/>
        <v>0</v>
      </c>
      <c r="S15" s="58">
        <v>0</v>
      </c>
      <c r="T15" s="56">
        <f t="shared" si="10"/>
        <v>0</v>
      </c>
      <c r="U15" s="56">
        <f t="shared" si="11"/>
        <v>0</v>
      </c>
      <c r="V15" s="58">
        <v>0</v>
      </c>
      <c r="W15" s="56">
        <f t="shared" si="12"/>
        <v>0</v>
      </c>
      <c r="X15" s="56">
        <f t="shared" si="13"/>
        <v>0</v>
      </c>
      <c r="Y15" s="58">
        <v>0</v>
      </c>
      <c r="Z15" s="56">
        <f t="shared" si="14"/>
        <v>0</v>
      </c>
      <c r="AA15" s="56">
        <f t="shared" si="15"/>
        <v>0</v>
      </c>
      <c r="AB15" s="58">
        <v>0</v>
      </c>
      <c r="AC15" s="56">
        <f t="shared" si="16"/>
        <v>0</v>
      </c>
      <c r="AD15" s="56">
        <f t="shared" si="17"/>
        <v>0</v>
      </c>
      <c r="AE15" s="58">
        <v>0</v>
      </c>
      <c r="AF15" s="56">
        <f t="shared" si="18"/>
        <v>0</v>
      </c>
      <c r="AG15" s="56">
        <f t="shared" si="19"/>
        <v>0</v>
      </c>
      <c r="AH15" s="58">
        <v>0</v>
      </c>
      <c r="AI15" s="56">
        <f t="shared" si="20"/>
        <v>0</v>
      </c>
      <c r="AJ15" s="56">
        <f t="shared" si="21"/>
        <v>0</v>
      </c>
      <c r="AK15" s="58">
        <v>0</v>
      </c>
      <c r="AL15" s="56">
        <f t="shared" si="22"/>
        <v>0</v>
      </c>
      <c r="AM15" s="56">
        <f t="shared" si="23"/>
        <v>0</v>
      </c>
      <c r="AN15" s="58">
        <v>0</v>
      </c>
      <c r="AO15" s="56">
        <f t="shared" si="24"/>
        <v>0</v>
      </c>
      <c r="AP15" s="56">
        <f t="shared" si="25"/>
        <v>0</v>
      </c>
      <c r="AQ15" s="58">
        <v>0</v>
      </c>
      <c r="AR15" s="56">
        <f t="shared" si="26"/>
        <v>0</v>
      </c>
      <c r="AS15" s="56">
        <f t="shared" si="27"/>
        <v>0</v>
      </c>
      <c r="AT15" s="58">
        <v>0</v>
      </c>
      <c r="AU15" s="56">
        <f t="shared" si="28"/>
        <v>0</v>
      </c>
      <c r="AV15" s="56">
        <f t="shared" si="29"/>
        <v>0</v>
      </c>
      <c r="AW15" s="58"/>
      <c r="AX15" s="56">
        <f t="shared" si="30"/>
        <v>0</v>
      </c>
      <c r="AY15" s="56">
        <f t="shared" si="31"/>
        <v>0</v>
      </c>
      <c r="AZ15" s="58">
        <v>0</v>
      </c>
      <c r="BA15" s="56">
        <f t="shared" si="32"/>
        <v>0</v>
      </c>
      <c r="BB15" s="56">
        <f t="shared" si="33"/>
        <v>0</v>
      </c>
      <c r="BC15" s="58"/>
      <c r="BD15" s="56">
        <f t="shared" si="34"/>
        <v>0</v>
      </c>
      <c r="BE15" s="56">
        <f t="shared" si="35"/>
        <v>0</v>
      </c>
      <c r="BF15" s="58"/>
      <c r="BG15" s="56">
        <f t="shared" si="36"/>
        <v>0</v>
      </c>
      <c r="BH15" s="56">
        <f t="shared" si="37"/>
        <v>0</v>
      </c>
      <c r="BI15" s="58"/>
      <c r="BJ15" s="56">
        <f t="shared" si="38"/>
        <v>0</v>
      </c>
      <c r="BK15" s="56">
        <f t="shared" si="39"/>
        <v>0</v>
      </c>
      <c r="BL15" s="58">
        <v>14</v>
      </c>
      <c r="BM15" s="56">
        <f t="shared" si="40"/>
        <v>301</v>
      </c>
      <c r="BN15" s="56">
        <f t="shared" si="41"/>
        <v>1250.2297011359265</v>
      </c>
      <c r="BO15" s="58">
        <v>10</v>
      </c>
      <c r="BP15" s="56">
        <f t="shared" si="42"/>
        <v>215</v>
      </c>
      <c r="BQ15" s="56">
        <f t="shared" si="43"/>
        <v>893.0212150970904</v>
      </c>
      <c r="BR15" s="58"/>
      <c r="BS15" s="56">
        <f t="shared" si="44"/>
        <v>0</v>
      </c>
      <c r="BT15" s="56">
        <f t="shared" si="45"/>
        <v>0</v>
      </c>
      <c r="BU15" s="58"/>
      <c r="BV15" s="56">
        <f t="shared" si="46"/>
        <v>0</v>
      </c>
      <c r="BW15" s="56">
        <f t="shared" si="47"/>
        <v>0</v>
      </c>
      <c r="BX15" s="58"/>
      <c r="BY15" s="56">
        <f t="shared" si="48"/>
        <v>0</v>
      </c>
      <c r="BZ15" s="56">
        <f t="shared" si="49"/>
        <v>0</v>
      </c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2"/>
      <c r="CQ15" s="42"/>
      <c r="CR15" s="42"/>
      <c r="CS15" s="42"/>
    </row>
    <row r="16" spans="1:97" s="41" customFormat="1" ht="12.75">
      <c r="A16" s="53">
        <f t="shared" si="50"/>
        <v>22</v>
      </c>
      <c r="B16" s="54" t="s">
        <v>1</v>
      </c>
      <c r="C16" s="55">
        <f t="shared" si="51"/>
        <v>22.9</v>
      </c>
      <c r="D16" s="58">
        <v>0</v>
      </c>
      <c r="E16" s="56">
        <f t="shared" si="0"/>
        <v>0</v>
      </c>
      <c r="F16" s="56">
        <f t="shared" si="1"/>
        <v>0</v>
      </c>
      <c r="G16" s="58">
        <v>0</v>
      </c>
      <c r="H16" s="56">
        <f t="shared" si="2"/>
        <v>0</v>
      </c>
      <c r="I16" s="56">
        <f t="shared" si="3"/>
        <v>0</v>
      </c>
      <c r="J16" s="58">
        <v>0</v>
      </c>
      <c r="K16" s="56">
        <f t="shared" si="4"/>
        <v>0</v>
      </c>
      <c r="L16" s="56">
        <f t="shared" si="5"/>
        <v>0</v>
      </c>
      <c r="M16" s="58">
        <v>0</v>
      </c>
      <c r="N16" s="56">
        <f t="shared" si="6"/>
        <v>0</v>
      </c>
      <c r="O16" s="56">
        <f t="shared" si="7"/>
        <v>0</v>
      </c>
      <c r="P16" s="58">
        <v>0</v>
      </c>
      <c r="Q16" s="56">
        <f t="shared" si="8"/>
        <v>0</v>
      </c>
      <c r="R16" s="56">
        <f t="shared" si="9"/>
        <v>0</v>
      </c>
      <c r="S16" s="58">
        <v>0</v>
      </c>
      <c r="T16" s="56">
        <f t="shared" si="10"/>
        <v>0</v>
      </c>
      <c r="U16" s="56">
        <f t="shared" si="11"/>
        <v>0</v>
      </c>
      <c r="V16" s="59">
        <v>0</v>
      </c>
      <c r="W16" s="56">
        <f t="shared" si="12"/>
        <v>0</v>
      </c>
      <c r="X16" s="56">
        <f t="shared" si="13"/>
        <v>0</v>
      </c>
      <c r="Y16" s="59">
        <v>0</v>
      </c>
      <c r="Z16" s="56">
        <f t="shared" si="14"/>
        <v>0</v>
      </c>
      <c r="AA16" s="56">
        <f t="shared" si="15"/>
        <v>0</v>
      </c>
      <c r="AB16" s="59">
        <v>0</v>
      </c>
      <c r="AC16" s="56">
        <f t="shared" si="16"/>
        <v>0</v>
      </c>
      <c r="AD16" s="56">
        <f t="shared" si="17"/>
        <v>0</v>
      </c>
      <c r="AE16" s="59">
        <v>0</v>
      </c>
      <c r="AF16" s="56">
        <f t="shared" si="18"/>
        <v>0</v>
      </c>
      <c r="AG16" s="56">
        <f t="shared" si="19"/>
        <v>0</v>
      </c>
      <c r="AH16" s="59">
        <v>0</v>
      </c>
      <c r="AI16" s="56">
        <f t="shared" si="20"/>
        <v>0</v>
      </c>
      <c r="AJ16" s="56">
        <f t="shared" si="21"/>
        <v>0</v>
      </c>
      <c r="AK16" s="59">
        <v>0</v>
      </c>
      <c r="AL16" s="56">
        <f t="shared" si="22"/>
        <v>0</v>
      </c>
      <c r="AM16" s="56">
        <f t="shared" si="23"/>
        <v>0</v>
      </c>
      <c r="AN16" s="59">
        <v>0</v>
      </c>
      <c r="AO16" s="56">
        <f t="shared" si="24"/>
        <v>0</v>
      </c>
      <c r="AP16" s="56">
        <f t="shared" si="25"/>
        <v>0</v>
      </c>
      <c r="AQ16" s="59">
        <v>0</v>
      </c>
      <c r="AR16" s="56">
        <f t="shared" si="26"/>
        <v>0</v>
      </c>
      <c r="AS16" s="56">
        <f t="shared" si="27"/>
        <v>0</v>
      </c>
      <c r="AT16" s="59">
        <v>0</v>
      </c>
      <c r="AU16" s="56">
        <f t="shared" si="28"/>
        <v>0</v>
      </c>
      <c r="AV16" s="56">
        <f t="shared" si="29"/>
        <v>0</v>
      </c>
      <c r="AW16" s="58"/>
      <c r="AX16" s="56">
        <f t="shared" si="30"/>
        <v>0</v>
      </c>
      <c r="AY16" s="56">
        <f t="shared" si="31"/>
        <v>0</v>
      </c>
      <c r="AZ16" s="58"/>
      <c r="BA16" s="56">
        <f t="shared" si="32"/>
        <v>0</v>
      </c>
      <c r="BB16" s="56">
        <f t="shared" si="33"/>
        <v>0</v>
      </c>
      <c r="BC16" s="58"/>
      <c r="BD16" s="56">
        <f t="shared" si="34"/>
        <v>0</v>
      </c>
      <c r="BE16" s="56">
        <f t="shared" si="35"/>
        <v>0</v>
      </c>
      <c r="BF16" s="58"/>
      <c r="BG16" s="56">
        <f t="shared" si="36"/>
        <v>0</v>
      </c>
      <c r="BH16" s="56">
        <f t="shared" si="37"/>
        <v>0</v>
      </c>
      <c r="BI16" s="58">
        <v>2</v>
      </c>
      <c r="BJ16" s="56">
        <f t="shared" si="38"/>
        <v>45</v>
      </c>
      <c r="BK16" s="56">
        <f t="shared" si="39"/>
        <v>208.382691435691</v>
      </c>
      <c r="BL16" s="58">
        <v>13</v>
      </c>
      <c r="BM16" s="56">
        <f t="shared" si="40"/>
        <v>292.5</v>
      </c>
      <c r="BN16" s="56">
        <f t="shared" si="41"/>
        <v>1354.4874943319915</v>
      </c>
      <c r="BO16" s="58">
        <v>2</v>
      </c>
      <c r="BP16" s="56">
        <f t="shared" si="42"/>
        <v>45</v>
      </c>
      <c r="BQ16" s="56">
        <f t="shared" si="43"/>
        <v>208.382691435691</v>
      </c>
      <c r="BR16" s="58"/>
      <c r="BS16" s="56">
        <f t="shared" si="44"/>
        <v>0</v>
      </c>
      <c r="BT16" s="56">
        <f t="shared" si="45"/>
        <v>0</v>
      </c>
      <c r="BU16" s="58"/>
      <c r="BV16" s="56">
        <f t="shared" si="46"/>
        <v>0</v>
      </c>
      <c r="BW16" s="56">
        <f t="shared" si="47"/>
        <v>0</v>
      </c>
      <c r="BX16" s="58"/>
      <c r="BY16" s="56">
        <f t="shared" si="48"/>
        <v>0</v>
      </c>
      <c r="BZ16" s="56">
        <f t="shared" si="49"/>
        <v>0</v>
      </c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2"/>
      <c r="CQ16" s="42"/>
      <c r="CR16" s="42"/>
      <c r="CS16" s="42"/>
    </row>
    <row r="17" spans="1:97" s="41" customFormat="1" ht="12.75">
      <c r="A17" s="53">
        <f t="shared" si="50"/>
        <v>23</v>
      </c>
      <c r="B17" s="54" t="s">
        <v>1</v>
      </c>
      <c r="C17" s="55">
        <f t="shared" si="51"/>
        <v>23.9</v>
      </c>
      <c r="D17" s="58">
        <v>0</v>
      </c>
      <c r="E17" s="56">
        <f t="shared" si="0"/>
        <v>0</v>
      </c>
      <c r="F17" s="56">
        <f t="shared" si="1"/>
        <v>0</v>
      </c>
      <c r="G17" s="58">
        <v>0</v>
      </c>
      <c r="H17" s="56">
        <f t="shared" si="2"/>
        <v>0</v>
      </c>
      <c r="I17" s="56">
        <f t="shared" si="3"/>
        <v>0</v>
      </c>
      <c r="J17" s="58">
        <v>0</v>
      </c>
      <c r="K17" s="56">
        <f t="shared" si="4"/>
        <v>0</v>
      </c>
      <c r="L17" s="56">
        <f t="shared" si="5"/>
        <v>0</v>
      </c>
      <c r="M17" s="58">
        <v>0</v>
      </c>
      <c r="N17" s="56">
        <f t="shared" si="6"/>
        <v>0</v>
      </c>
      <c r="O17" s="56">
        <f t="shared" si="7"/>
        <v>0</v>
      </c>
      <c r="P17" s="58">
        <v>0</v>
      </c>
      <c r="Q17" s="56">
        <f t="shared" si="8"/>
        <v>0</v>
      </c>
      <c r="R17" s="56">
        <f t="shared" si="9"/>
        <v>0</v>
      </c>
      <c r="S17" s="58">
        <v>0</v>
      </c>
      <c r="T17" s="56">
        <f t="shared" si="10"/>
        <v>0</v>
      </c>
      <c r="U17" s="56">
        <f t="shared" si="11"/>
        <v>0</v>
      </c>
      <c r="V17" s="58">
        <v>0</v>
      </c>
      <c r="W17" s="56">
        <f t="shared" si="12"/>
        <v>0</v>
      </c>
      <c r="X17" s="56">
        <f t="shared" si="13"/>
        <v>0</v>
      </c>
      <c r="Y17" s="58">
        <v>0</v>
      </c>
      <c r="Z17" s="56">
        <f t="shared" si="14"/>
        <v>0</v>
      </c>
      <c r="AA17" s="56">
        <f t="shared" si="15"/>
        <v>0</v>
      </c>
      <c r="AB17" s="58">
        <v>0</v>
      </c>
      <c r="AC17" s="56">
        <f t="shared" si="16"/>
        <v>0</v>
      </c>
      <c r="AD17" s="56">
        <f t="shared" si="17"/>
        <v>0</v>
      </c>
      <c r="AE17" s="58">
        <v>0</v>
      </c>
      <c r="AF17" s="56">
        <f t="shared" si="18"/>
        <v>0</v>
      </c>
      <c r="AG17" s="56">
        <f t="shared" si="19"/>
        <v>0</v>
      </c>
      <c r="AH17" s="58">
        <v>0</v>
      </c>
      <c r="AI17" s="56">
        <f t="shared" si="20"/>
        <v>0</v>
      </c>
      <c r="AJ17" s="56">
        <f t="shared" si="21"/>
        <v>0</v>
      </c>
      <c r="AK17" s="58">
        <v>0</v>
      </c>
      <c r="AL17" s="56">
        <f t="shared" si="22"/>
        <v>0</v>
      </c>
      <c r="AM17" s="56">
        <f t="shared" si="23"/>
        <v>0</v>
      </c>
      <c r="AN17" s="58">
        <v>0</v>
      </c>
      <c r="AO17" s="56">
        <f t="shared" si="24"/>
        <v>0</v>
      </c>
      <c r="AP17" s="56">
        <f t="shared" si="25"/>
        <v>0</v>
      </c>
      <c r="AQ17" s="58">
        <v>0</v>
      </c>
      <c r="AR17" s="56">
        <f t="shared" si="26"/>
        <v>0</v>
      </c>
      <c r="AS17" s="56">
        <f t="shared" si="27"/>
        <v>0</v>
      </c>
      <c r="AT17" s="58">
        <v>0</v>
      </c>
      <c r="AU17" s="56">
        <f t="shared" si="28"/>
        <v>0</v>
      </c>
      <c r="AV17" s="56">
        <f t="shared" si="29"/>
        <v>0</v>
      </c>
      <c r="AW17" s="58"/>
      <c r="AX17" s="56">
        <f t="shared" si="30"/>
        <v>0</v>
      </c>
      <c r="AY17" s="56">
        <f t="shared" si="31"/>
        <v>0</v>
      </c>
      <c r="AZ17" s="58"/>
      <c r="BA17" s="56">
        <f t="shared" si="32"/>
        <v>0</v>
      </c>
      <c r="BB17" s="56">
        <f t="shared" si="33"/>
        <v>0</v>
      </c>
      <c r="BC17" s="58"/>
      <c r="BD17" s="56">
        <f t="shared" si="34"/>
        <v>0</v>
      </c>
      <c r="BE17" s="56">
        <f t="shared" si="35"/>
        <v>0</v>
      </c>
      <c r="BF17" s="58"/>
      <c r="BG17" s="56">
        <f t="shared" si="36"/>
        <v>0</v>
      </c>
      <c r="BH17" s="56">
        <f t="shared" si="37"/>
        <v>0</v>
      </c>
      <c r="BI17" s="58">
        <v>13</v>
      </c>
      <c r="BJ17" s="56">
        <f t="shared" si="38"/>
        <v>305.5</v>
      </c>
      <c r="BK17" s="56">
        <f t="shared" si="39"/>
        <v>1569.7561691210428</v>
      </c>
      <c r="BL17" s="58">
        <v>3</v>
      </c>
      <c r="BM17" s="56">
        <f t="shared" si="40"/>
        <v>70.5</v>
      </c>
      <c r="BN17" s="56">
        <f t="shared" si="41"/>
        <v>362.2514236433176</v>
      </c>
      <c r="BO17" s="58"/>
      <c r="BP17" s="56">
        <f t="shared" si="42"/>
        <v>0</v>
      </c>
      <c r="BQ17" s="56">
        <f t="shared" si="43"/>
        <v>0</v>
      </c>
      <c r="BR17" s="58"/>
      <c r="BS17" s="56">
        <f t="shared" si="44"/>
        <v>0</v>
      </c>
      <c r="BT17" s="56">
        <f t="shared" si="45"/>
        <v>0</v>
      </c>
      <c r="BU17" s="58"/>
      <c r="BV17" s="56">
        <f t="shared" si="46"/>
        <v>0</v>
      </c>
      <c r="BW17" s="56">
        <f t="shared" si="47"/>
        <v>0</v>
      </c>
      <c r="BX17" s="58"/>
      <c r="BY17" s="56">
        <f t="shared" si="48"/>
        <v>0</v>
      </c>
      <c r="BZ17" s="56">
        <f t="shared" si="49"/>
        <v>0</v>
      </c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2"/>
      <c r="CQ17" s="42"/>
      <c r="CR17" s="42"/>
      <c r="CS17" s="42"/>
    </row>
    <row r="18" spans="1:97" s="41" customFormat="1" ht="12.75">
      <c r="A18" s="53">
        <f t="shared" si="50"/>
        <v>24</v>
      </c>
      <c r="B18" s="54" t="s">
        <v>1</v>
      </c>
      <c r="C18" s="55">
        <f t="shared" si="51"/>
        <v>24.9</v>
      </c>
      <c r="D18" s="58">
        <v>0</v>
      </c>
      <c r="E18" s="56">
        <f t="shared" si="0"/>
        <v>0</v>
      </c>
      <c r="F18" s="56">
        <f t="shared" si="1"/>
        <v>0</v>
      </c>
      <c r="G18" s="58">
        <v>0</v>
      </c>
      <c r="H18" s="56">
        <f t="shared" si="2"/>
        <v>0</v>
      </c>
      <c r="I18" s="56">
        <f t="shared" si="3"/>
        <v>0</v>
      </c>
      <c r="J18" s="58">
        <v>0</v>
      </c>
      <c r="K18" s="56">
        <f t="shared" si="4"/>
        <v>0</v>
      </c>
      <c r="L18" s="56">
        <f t="shared" si="5"/>
        <v>0</v>
      </c>
      <c r="M18" s="58">
        <v>0</v>
      </c>
      <c r="N18" s="56">
        <f t="shared" si="6"/>
        <v>0</v>
      </c>
      <c r="O18" s="56">
        <f t="shared" si="7"/>
        <v>0</v>
      </c>
      <c r="P18" s="58">
        <v>0</v>
      </c>
      <c r="Q18" s="56">
        <f t="shared" si="8"/>
        <v>0</v>
      </c>
      <c r="R18" s="56">
        <f t="shared" si="9"/>
        <v>0</v>
      </c>
      <c r="S18" s="58">
        <v>0</v>
      </c>
      <c r="T18" s="56">
        <f t="shared" si="10"/>
        <v>0</v>
      </c>
      <c r="U18" s="56">
        <f t="shared" si="11"/>
        <v>0</v>
      </c>
      <c r="V18" s="58">
        <v>0</v>
      </c>
      <c r="W18" s="56">
        <f t="shared" si="12"/>
        <v>0</v>
      </c>
      <c r="X18" s="56">
        <f t="shared" si="13"/>
        <v>0</v>
      </c>
      <c r="Y18" s="58">
        <v>0</v>
      </c>
      <c r="Z18" s="56">
        <f t="shared" si="14"/>
        <v>0</v>
      </c>
      <c r="AA18" s="56">
        <f t="shared" si="15"/>
        <v>0</v>
      </c>
      <c r="AB18" s="58">
        <v>0</v>
      </c>
      <c r="AC18" s="56">
        <f t="shared" si="16"/>
        <v>0</v>
      </c>
      <c r="AD18" s="56">
        <f t="shared" si="17"/>
        <v>0</v>
      </c>
      <c r="AE18" s="58">
        <v>0</v>
      </c>
      <c r="AF18" s="56">
        <f t="shared" si="18"/>
        <v>0</v>
      </c>
      <c r="AG18" s="56">
        <f t="shared" si="19"/>
        <v>0</v>
      </c>
      <c r="AH18" s="58">
        <v>0</v>
      </c>
      <c r="AI18" s="56">
        <f t="shared" si="20"/>
        <v>0</v>
      </c>
      <c r="AJ18" s="56">
        <f t="shared" si="21"/>
        <v>0</v>
      </c>
      <c r="AK18" s="58">
        <v>0</v>
      </c>
      <c r="AL18" s="56">
        <f t="shared" si="22"/>
        <v>0</v>
      </c>
      <c r="AM18" s="56">
        <f t="shared" si="23"/>
        <v>0</v>
      </c>
      <c r="AN18" s="58">
        <v>0</v>
      </c>
      <c r="AO18" s="56">
        <f t="shared" si="24"/>
        <v>0</v>
      </c>
      <c r="AP18" s="56">
        <f t="shared" si="25"/>
        <v>0</v>
      </c>
      <c r="AQ18" s="58">
        <v>0</v>
      </c>
      <c r="AR18" s="56">
        <f t="shared" si="26"/>
        <v>0</v>
      </c>
      <c r="AS18" s="56">
        <f t="shared" si="27"/>
        <v>0</v>
      </c>
      <c r="AT18" s="58">
        <v>0</v>
      </c>
      <c r="AU18" s="56">
        <f t="shared" si="28"/>
        <v>0</v>
      </c>
      <c r="AV18" s="56">
        <f t="shared" si="29"/>
        <v>0</v>
      </c>
      <c r="AW18" s="58"/>
      <c r="AX18" s="56">
        <f t="shared" si="30"/>
        <v>0</v>
      </c>
      <c r="AY18" s="56">
        <f t="shared" si="31"/>
        <v>0</v>
      </c>
      <c r="AZ18" s="58"/>
      <c r="BA18" s="56">
        <f t="shared" si="32"/>
        <v>0</v>
      </c>
      <c r="BB18" s="56">
        <f t="shared" si="33"/>
        <v>0</v>
      </c>
      <c r="BC18" s="58"/>
      <c r="BD18" s="56">
        <f t="shared" si="34"/>
        <v>0</v>
      </c>
      <c r="BE18" s="56">
        <f t="shared" si="35"/>
        <v>0</v>
      </c>
      <c r="BF18" s="58">
        <v>3</v>
      </c>
      <c r="BG18" s="56">
        <f t="shared" si="36"/>
        <v>73.5</v>
      </c>
      <c r="BH18" s="56">
        <f t="shared" si="37"/>
        <v>417.25107132182234</v>
      </c>
      <c r="BI18" s="58">
        <v>15</v>
      </c>
      <c r="BJ18" s="56">
        <f t="shared" si="38"/>
        <v>367.5</v>
      </c>
      <c r="BK18" s="56">
        <f t="shared" si="39"/>
        <v>2086.255356609112</v>
      </c>
      <c r="BL18" s="58"/>
      <c r="BM18" s="56">
        <f t="shared" si="40"/>
        <v>0</v>
      </c>
      <c r="BN18" s="56">
        <f t="shared" si="41"/>
        <v>0</v>
      </c>
      <c r="BO18" s="58"/>
      <c r="BP18" s="56">
        <f t="shared" si="42"/>
        <v>0</v>
      </c>
      <c r="BQ18" s="56">
        <f t="shared" si="43"/>
        <v>0</v>
      </c>
      <c r="BR18" s="58"/>
      <c r="BS18" s="56">
        <f t="shared" si="44"/>
        <v>0</v>
      </c>
      <c r="BT18" s="56">
        <f t="shared" si="45"/>
        <v>0</v>
      </c>
      <c r="BU18" s="58"/>
      <c r="BV18" s="56">
        <f t="shared" si="46"/>
        <v>0</v>
      </c>
      <c r="BW18" s="56">
        <f t="shared" si="47"/>
        <v>0</v>
      </c>
      <c r="BX18" s="58"/>
      <c r="BY18" s="56">
        <f t="shared" si="48"/>
        <v>0</v>
      </c>
      <c r="BZ18" s="56">
        <f t="shared" si="49"/>
        <v>0</v>
      </c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2"/>
      <c r="CQ18" s="42"/>
      <c r="CR18" s="42"/>
      <c r="CS18" s="42"/>
    </row>
    <row r="19" spans="1:97" s="41" customFormat="1" ht="12.75">
      <c r="A19" s="53">
        <f t="shared" si="50"/>
        <v>25</v>
      </c>
      <c r="B19" s="54" t="s">
        <v>1</v>
      </c>
      <c r="C19" s="55">
        <f t="shared" si="51"/>
        <v>25.9</v>
      </c>
      <c r="D19" s="58">
        <v>0</v>
      </c>
      <c r="E19" s="56">
        <f t="shared" si="0"/>
        <v>0</v>
      </c>
      <c r="F19" s="56">
        <f t="shared" si="1"/>
        <v>0</v>
      </c>
      <c r="G19" s="58">
        <v>0</v>
      </c>
      <c r="H19" s="56">
        <f t="shared" si="2"/>
        <v>0</v>
      </c>
      <c r="I19" s="56">
        <f t="shared" si="3"/>
        <v>0</v>
      </c>
      <c r="J19" s="58">
        <v>0</v>
      </c>
      <c r="K19" s="56">
        <f t="shared" si="4"/>
        <v>0</v>
      </c>
      <c r="L19" s="56">
        <f t="shared" si="5"/>
        <v>0</v>
      </c>
      <c r="M19" s="58">
        <v>0</v>
      </c>
      <c r="N19" s="56">
        <f t="shared" si="6"/>
        <v>0</v>
      </c>
      <c r="O19" s="56">
        <f t="shared" si="7"/>
        <v>0</v>
      </c>
      <c r="P19" s="58">
        <v>0</v>
      </c>
      <c r="Q19" s="56">
        <f t="shared" si="8"/>
        <v>0</v>
      </c>
      <c r="R19" s="56">
        <f t="shared" si="9"/>
        <v>0</v>
      </c>
      <c r="S19" s="58">
        <v>0</v>
      </c>
      <c r="T19" s="56">
        <f t="shared" si="10"/>
        <v>0</v>
      </c>
      <c r="U19" s="56">
        <f t="shared" si="11"/>
        <v>0</v>
      </c>
      <c r="V19" s="58">
        <v>0</v>
      </c>
      <c r="W19" s="56">
        <f t="shared" si="12"/>
        <v>0</v>
      </c>
      <c r="X19" s="56">
        <f t="shared" si="13"/>
        <v>0</v>
      </c>
      <c r="Y19" s="58">
        <v>0</v>
      </c>
      <c r="Z19" s="56">
        <f t="shared" si="14"/>
        <v>0</v>
      </c>
      <c r="AA19" s="56">
        <f t="shared" si="15"/>
        <v>0</v>
      </c>
      <c r="AB19" s="58">
        <v>0</v>
      </c>
      <c r="AC19" s="56">
        <f t="shared" si="16"/>
        <v>0</v>
      </c>
      <c r="AD19" s="56">
        <f t="shared" si="17"/>
        <v>0</v>
      </c>
      <c r="AE19" s="58">
        <v>0</v>
      </c>
      <c r="AF19" s="56">
        <f t="shared" si="18"/>
        <v>0</v>
      </c>
      <c r="AG19" s="56">
        <f t="shared" si="19"/>
        <v>0</v>
      </c>
      <c r="AH19" s="58">
        <v>0</v>
      </c>
      <c r="AI19" s="56">
        <f t="shared" si="20"/>
        <v>0</v>
      </c>
      <c r="AJ19" s="56">
        <f t="shared" si="21"/>
        <v>0</v>
      </c>
      <c r="AK19" s="58">
        <v>0</v>
      </c>
      <c r="AL19" s="56">
        <f t="shared" si="22"/>
        <v>0</v>
      </c>
      <c r="AM19" s="56">
        <f t="shared" si="23"/>
        <v>0</v>
      </c>
      <c r="AN19" s="58">
        <v>0</v>
      </c>
      <c r="AO19" s="56">
        <f t="shared" si="24"/>
        <v>0</v>
      </c>
      <c r="AP19" s="56">
        <f t="shared" si="25"/>
        <v>0</v>
      </c>
      <c r="AQ19" s="58">
        <v>0</v>
      </c>
      <c r="AR19" s="56">
        <f t="shared" si="26"/>
        <v>0</v>
      </c>
      <c r="AS19" s="56">
        <f t="shared" si="27"/>
        <v>0</v>
      </c>
      <c r="AT19" s="58">
        <v>0</v>
      </c>
      <c r="AU19" s="56">
        <f t="shared" si="28"/>
        <v>0</v>
      </c>
      <c r="AV19" s="56">
        <f t="shared" si="29"/>
        <v>0</v>
      </c>
      <c r="AW19" s="58"/>
      <c r="AX19" s="56">
        <f t="shared" si="30"/>
        <v>0</v>
      </c>
      <c r="AY19" s="56">
        <f t="shared" si="31"/>
        <v>0</v>
      </c>
      <c r="AZ19" s="58"/>
      <c r="BA19" s="56">
        <f t="shared" si="32"/>
        <v>0</v>
      </c>
      <c r="BB19" s="56">
        <f t="shared" si="33"/>
        <v>0</v>
      </c>
      <c r="BC19" s="58">
        <v>1</v>
      </c>
      <c r="BD19" s="56">
        <f t="shared" si="34"/>
        <v>25.5</v>
      </c>
      <c r="BE19" s="56">
        <f t="shared" si="35"/>
        <v>159.29692856766525</v>
      </c>
      <c r="BF19" s="58">
        <v>17</v>
      </c>
      <c r="BG19" s="56">
        <f t="shared" si="36"/>
        <v>433.5</v>
      </c>
      <c r="BH19" s="56">
        <f t="shared" si="37"/>
        <v>2708.0477856503094</v>
      </c>
      <c r="BI19" s="58"/>
      <c r="BJ19" s="56">
        <f t="shared" si="38"/>
        <v>0</v>
      </c>
      <c r="BK19" s="56">
        <f t="shared" si="39"/>
        <v>0</v>
      </c>
      <c r="BL19" s="58"/>
      <c r="BM19" s="56">
        <f t="shared" si="40"/>
        <v>0</v>
      </c>
      <c r="BN19" s="56">
        <f t="shared" si="41"/>
        <v>0</v>
      </c>
      <c r="BO19" s="58"/>
      <c r="BP19" s="56">
        <f t="shared" si="42"/>
        <v>0</v>
      </c>
      <c r="BQ19" s="56">
        <f t="shared" si="43"/>
        <v>0</v>
      </c>
      <c r="BR19" s="58"/>
      <c r="BS19" s="56">
        <f t="shared" si="44"/>
        <v>0</v>
      </c>
      <c r="BT19" s="56">
        <f t="shared" si="45"/>
        <v>0</v>
      </c>
      <c r="BU19" s="58"/>
      <c r="BV19" s="56">
        <f t="shared" si="46"/>
        <v>0</v>
      </c>
      <c r="BW19" s="56">
        <f t="shared" si="47"/>
        <v>0</v>
      </c>
      <c r="BX19" s="58"/>
      <c r="BY19" s="56">
        <f t="shared" si="48"/>
        <v>0</v>
      </c>
      <c r="BZ19" s="56">
        <f t="shared" si="49"/>
        <v>0</v>
      </c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2"/>
      <c r="CQ19" s="42"/>
      <c r="CR19" s="42"/>
      <c r="CS19" s="42"/>
    </row>
    <row r="20" spans="1:97" s="41" customFormat="1" ht="12.75">
      <c r="A20" s="53">
        <f t="shared" si="50"/>
        <v>26</v>
      </c>
      <c r="B20" s="54" t="s">
        <v>1</v>
      </c>
      <c r="C20" s="55">
        <f t="shared" si="51"/>
        <v>26.9</v>
      </c>
      <c r="D20" s="58">
        <v>0</v>
      </c>
      <c r="E20" s="56">
        <f t="shared" si="0"/>
        <v>0</v>
      </c>
      <c r="F20" s="56">
        <f t="shared" si="1"/>
        <v>0</v>
      </c>
      <c r="G20" s="58">
        <v>0</v>
      </c>
      <c r="H20" s="56">
        <f t="shared" si="2"/>
        <v>0</v>
      </c>
      <c r="I20" s="56">
        <f t="shared" si="3"/>
        <v>0</v>
      </c>
      <c r="J20" s="58">
        <v>0</v>
      </c>
      <c r="K20" s="56">
        <f t="shared" si="4"/>
        <v>0</v>
      </c>
      <c r="L20" s="56">
        <f t="shared" si="5"/>
        <v>0</v>
      </c>
      <c r="M20" s="58">
        <v>0</v>
      </c>
      <c r="N20" s="56">
        <f t="shared" si="6"/>
        <v>0</v>
      </c>
      <c r="O20" s="56">
        <f t="shared" si="7"/>
        <v>0</v>
      </c>
      <c r="P20" s="58">
        <v>0</v>
      </c>
      <c r="Q20" s="56">
        <f t="shared" si="8"/>
        <v>0</v>
      </c>
      <c r="R20" s="56">
        <f t="shared" si="9"/>
        <v>0</v>
      </c>
      <c r="S20" s="58">
        <v>0</v>
      </c>
      <c r="T20" s="56">
        <f t="shared" si="10"/>
        <v>0</v>
      </c>
      <c r="U20" s="56">
        <f t="shared" si="11"/>
        <v>0</v>
      </c>
      <c r="V20" s="58">
        <v>0</v>
      </c>
      <c r="W20" s="56">
        <f t="shared" si="12"/>
        <v>0</v>
      </c>
      <c r="X20" s="56">
        <f t="shared" si="13"/>
        <v>0</v>
      </c>
      <c r="Y20" s="58">
        <v>0</v>
      </c>
      <c r="Z20" s="56">
        <f t="shared" si="14"/>
        <v>0</v>
      </c>
      <c r="AA20" s="56">
        <f t="shared" si="15"/>
        <v>0</v>
      </c>
      <c r="AB20" s="58">
        <v>0</v>
      </c>
      <c r="AC20" s="56">
        <f t="shared" si="16"/>
        <v>0</v>
      </c>
      <c r="AD20" s="56">
        <f t="shared" si="17"/>
        <v>0</v>
      </c>
      <c r="AE20" s="58">
        <v>0</v>
      </c>
      <c r="AF20" s="56">
        <f t="shared" si="18"/>
        <v>0</v>
      </c>
      <c r="AG20" s="56">
        <f t="shared" si="19"/>
        <v>0</v>
      </c>
      <c r="AH20" s="58">
        <v>0</v>
      </c>
      <c r="AI20" s="56">
        <f t="shared" si="20"/>
        <v>0</v>
      </c>
      <c r="AJ20" s="56">
        <f t="shared" si="21"/>
        <v>0</v>
      </c>
      <c r="AK20" s="58">
        <v>0</v>
      </c>
      <c r="AL20" s="56">
        <f t="shared" si="22"/>
        <v>0</v>
      </c>
      <c r="AM20" s="56">
        <f t="shared" si="23"/>
        <v>0</v>
      </c>
      <c r="AN20" s="58">
        <v>0</v>
      </c>
      <c r="AO20" s="56">
        <f t="shared" si="24"/>
        <v>0</v>
      </c>
      <c r="AP20" s="56">
        <f t="shared" si="25"/>
        <v>0</v>
      </c>
      <c r="AQ20" s="58">
        <v>0</v>
      </c>
      <c r="AR20" s="56">
        <f t="shared" si="26"/>
        <v>0</v>
      </c>
      <c r="AS20" s="56">
        <f t="shared" si="27"/>
        <v>0</v>
      </c>
      <c r="AT20" s="58">
        <v>0</v>
      </c>
      <c r="AU20" s="56">
        <f t="shared" si="28"/>
        <v>0</v>
      </c>
      <c r="AV20" s="56">
        <f t="shared" si="29"/>
        <v>0</v>
      </c>
      <c r="AW20" s="58"/>
      <c r="AX20" s="56">
        <f t="shared" si="30"/>
        <v>0</v>
      </c>
      <c r="AY20" s="56">
        <f t="shared" si="31"/>
        <v>0</v>
      </c>
      <c r="AZ20" s="58"/>
      <c r="BA20" s="56">
        <f t="shared" si="32"/>
        <v>0</v>
      </c>
      <c r="BB20" s="56">
        <f t="shared" si="33"/>
        <v>0</v>
      </c>
      <c r="BC20" s="58">
        <v>9</v>
      </c>
      <c r="BD20" s="56">
        <f t="shared" si="34"/>
        <v>238.5</v>
      </c>
      <c r="BE20" s="56">
        <f t="shared" si="35"/>
        <v>1633.4804963868235</v>
      </c>
      <c r="BF20" s="58">
        <v>10</v>
      </c>
      <c r="BG20" s="56">
        <f t="shared" si="36"/>
        <v>265</v>
      </c>
      <c r="BH20" s="56">
        <f t="shared" si="37"/>
        <v>1814.9783293186929</v>
      </c>
      <c r="BI20" s="58"/>
      <c r="BJ20" s="56">
        <f t="shared" si="38"/>
        <v>0</v>
      </c>
      <c r="BK20" s="56">
        <f t="shared" si="39"/>
        <v>0</v>
      </c>
      <c r="BL20" s="58"/>
      <c r="BM20" s="56">
        <f t="shared" si="40"/>
        <v>0</v>
      </c>
      <c r="BN20" s="56">
        <f t="shared" si="41"/>
        <v>0</v>
      </c>
      <c r="BO20" s="58"/>
      <c r="BP20" s="56">
        <f t="shared" si="42"/>
        <v>0</v>
      </c>
      <c r="BQ20" s="56">
        <f t="shared" si="43"/>
        <v>0</v>
      </c>
      <c r="BR20" s="58"/>
      <c r="BS20" s="56">
        <f t="shared" si="44"/>
        <v>0</v>
      </c>
      <c r="BT20" s="56">
        <f t="shared" si="45"/>
        <v>0</v>
      </c>
      <c r="BU20" s="58"/>
      <c r="BV20" s="56">
        <f t="shared" si="46"/>
        <v>0</v>
      </c>
      <c r="BW20" s="56">
        <f t="shared" si="47"/>
        <v>0</v>
      </c>
      <c r="BX20" s="58"/>
      <c r="BY20" s="56">
        <f t="shared" si="48"/>
        <v>0</v>
      </c>
      <c r="BZ20" s="56">
        <f t="shared" si="49"/>
        <v>0</v>
      </c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2"/>
      <c r="CQ20" s="42"/>
      <c r="CR20" s="42"/>
      <c r="CS20" s="42"/>
    </row>
    <row r="21" spans="1:97" s="41" customFormat="1" ht="12.75">
      <c r="A21" s="53">
        <f t="shared" si="50"/>
        <v>27</v>
      </c>
      <c r="B21" s="54" t="s">
        <v>1</v>
      </c>
      <c r="C21" s="55">
        <f t="shared" si="51"/>
        <v>27.9</v>
      </c>
      <c r="D21" s="58">
        <v>0</v>
      </c>
      <c r="E21" s="56">
        <f t="shared" si="0"/>
        <v>0</v>
      </c>
      <c r="F21" s="56">
        <f t="shared" si="1"/>
        <v>0</v>
      </c>
      <c r="G21" s="58">
        <v>0</v>
      </c>
      <c r="H21" s="56">
        <f t="shared" si="2"/>
        <v>0</v>
      </c>
      <c r="I21" s="56">
        <f t="shared" si="3"/>
        <v>0</v>
      </c>
      <c r="J21" s="58">
        <v>0</v>
      </c>
      <c r="K21" s="56">
        <f t="shared" si="4"/>
        <v>0</v>
      </c>
      <c r="L21" s="56">
        <f t="shared" si="5"/>
        <v>0</v>
      </c>
      <c r="M21" s="58">
        <v>0</v>
      </c>
      <c r="N21" s="56">
        <f t="shared" si="6"/>
        <v>0</v>
      </c>
      <c r="O21" s="56">
        <f t="shared" si="7"/>
        <v>0</v>
      </c>
      <c r="P21" s="58">
        <v>0</v>
      </c>
      <c r="Q21" s="56">
        <f t="shared" si="8"/>
        <v>0</v>
      </c>
      <c r="R21" s="56">
        <f t="shared" si="9"/>
        <v>0</v>
      </c>
      <c r="S21" s="58">
        <v>0</v>
      </c>
      <c r="T21" s="56">
        <f t="shared" si="10"/>
        <v>0</v>
      </c>
      <c r="U21" s="56">
        <f t="shared" si="11"/>
        <v>0</v>
      </c>
      <c r="V21" s="58">
        <v>0</v>
      </c>
      <c r="W21" s="56">
        <f t="shared" si="12"/>
        <v>0</v>
      </c>
      <c r="X21" s="56">
        <f t="shared" si="13"/>
        <v>0</v>
      </c>
      <c r="Y21" s="58">
        <v>0</v>
      </c>
      <c r="Z21" s="56">
        <f t="shared" si="14"/>
        <v>0</v>
      </c>
      <c r="AA21" s="56">
        <f t="shared" si="15"/>
        <v>0</v>
      </c>
      <c r="AB21" s="58">
        <v>0</v>
      </c>
      <c r="AC21" s="56">
        <f t="shared" si="16"/>
        <v>0</v>
      </c>
      <c r="AD21" s="56">
        <f t="shared" si="17"/>
        <v>0</v>
      </c>
      <c r="AE21" s="58">
        <v>0</v>
      </c>
      <c r="AF21" s="56">
        <f t="shared" si="18"/>
        <v>0</v>
      </c>
      <c r="AG21" s="56">
        <f t="shared" si="19"/>
        <v>0</v>
      </c>
      <c r="AH21" s="58">
        <v>0</v>
      </c>
      <c r="AI21" s="56">
        <f t="shared" si="20"/>
        <v>0</v>
      </c>
      <c r="AJ21" s="56">
        <f t="shared" si="21"/>
        <v>0</v>
      </c>
      <c r="AK21" s="58">
        <v>0</v>
      </c>
      <c r="AL21" s="56">
        <f t="shared" si="22"/>
        <v>0</v>
      </c>
      <c r="AM21" s="56">
        <f t="shared" si="23"/>
        <v>0</v>
      </c>
      <c r="AN21" s="58">
        <v>0</v>
      </c>
      <c r="AO21" s="56">
        <f t="shared" si="24"/>
        <v>0</v>
      </c>
      <c r="AP21" s="56">
        <f t="shared" si="25"/>
        <v>0</v>
      </c>
      <c r="AQ21" s="58">
        <v>0</v>
      </c>
      <c r="AR21" s="56">
        <f t="shared" si="26"/>
        <v>0</v>
      </c>
      <c r="AS21" s="56">
        <f t="shared" si="27"/>
        <v>0</v>
      </c>
      <c r="AT21" s="58">
        <v>0</v>
      </c>
      <c r="AU21" s="56">
        <f t="shared" si="28"/>
        <v>0</v>
      </c>
      <c r="AV21" s="56">
        <f t="shared" si="29"/>
        <v>0</v>
      </c>
      <c r="AW21" s="58"/>
      <c r="AX21" s="56">
        <f t="shared" si="30"/>
        <v>0</v>
      </c>
      <c r="AY21" s="56">
        <f t="shared" si="31"/>
        <v>0</v>
      </c>
      <c r="AZ21" s="58">
        <v>2</v>
      </c>
      <c r="BA21" s="56">
        <f t="shared" si="32"/>
        <v>55</v>
      </c>
      <c r="BB21" s="56">
        <f t="shared" si="33"/>
        <v>411.59143052655656</v>
      </c>
      <c r="BC21" s="58">
        <v>20</v>
      </c>
      <c r="BD21" s="56">
        <f t="shared" si="34"/>
        <v>550</v>
      </c>
      <c r="BE21" s="56">
        <f t="shared" si="35"/>
        <v>4115.914305265565</v>
      </c>
      <c r="BF21" s="58"/>
      <c r="BG21" s="56">
        <f t="shared" si="36"/>
        <v>0</v>
      </c>
      <c r="BH21" s="56">
        <f t="shared" si="37"/>
        <v>0</v>
      </c>
      <c r="BI21" s="58"/>
      <c r="BJ21" s="56">
        <f t="shared" si="38"/>
        <v>0</v>
      </c>
      <c r="BK21" s="56">
        <f t="shared" si="39"/>
        <v>0</v>
      </c>
      <c r="BL21" s="58"/>
      <c r="BM21" s="56">
        <f t="shared" si="40"/>
        <v>0</v>
      </c>
      <c r="BN21" s="56">
        <f t="shared" si="41"/>
        <v>0</v>
      </c>
      <c r="BO21" s="58"/>
      <c r="BP21" s="56">
        <f t="shared" si="42"/>
        <v>0</v>
      </c>
      <c r="BQ21" s="56">
        <f t="shared" si="43"/>
        <v>0</v>
      </c>
      <c r="BR21" s="47"/>
      <c r="BS21" s="56">
        <f t="shared" si="44"/>
        <v>0</v>
      </c>
      <c r="BT21" s="56">
        <f t="shared" si="45"/>
        <v>0</v>
      </c>
      <c r="BU21" s="47"/>
      <c r="BV21" s="56">
        <f t="shared" si="46"/>
        <v>0</v>
      </c>
      <c r="BW21" s="56">
        <f t="shared" si="47"/>
        <v>0</v>
      </c>
      <c r="BX21" s="57"/>
      <c r="BY21" s="56">
        <f t="shared" si="48"/>
        <v>0</v>
      </c>
      <c r="BZ21" s="56">
        <f t="shared" si="49"/>
        <v>0</v>
      </c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2"/>
      <c r="CQ21" s="42"/>
      <c r="CR21" s="42"/>
      <c r="CS21" s="42"/>
    </row>
    <row r="22" spans="1:97" s="41" customFormat="1" ht="12.75">
      <c r="A22" s="53">
        <f t="shared" si="50"/>
        <v>28</v>
      </c>
      <c r="B22" s="54" t="s">
        <v>1</v>
      </c>
      <c r="C22" s="55">
        <f t="shared" si="51"/>
        <v>28.9</v>
      </c>
      <c r="D22" s="58">
        <v>0</v>
      </c>
      <c r="E22" s="56">
        <f t="shared" si="0"/>
        <v>0</v>
      </c>
      <c r="F22" s="56">
        <f t="shared" si="1"/>
        <v>0</v>
      </c>
      <c r="G22" s="58">
        <v>0</v>
      </c>
      <c r="H22" s="56">
        <f t="shared" si="2"/>
        <v>0</v>
      </c>
      <c r="I22" s="56">
        <f t="shared" si="3"/>
        <v>0</v>
      </c>
      <c r="J22" s="58">
        <v>0</v>
      </c>
      <c r="K22" s="56">
        <f t="shared" si="4"/>
        <v>0</v>
      </c>
      <c r="L22" s="56">
        <f t="shared" si="5"/>
        <v>0</v>
      </c>
      <c r="M22" s="58">
        <v>0</v>
      </c>
      <c r="N22" s="56">
        <f t="shared" si="6"/>
        <v>0</v>
      </c>
      <c r="O22" s="56">
        <f t="shared" si="7"/>
        <v>0</v>
      </c>
      <c r="P22" s="58">
        <v>0</v>
      </c>
      <c r="Q22" s="56">
        <f t="shared" si="8"/>
        <v>0</v>
      </c>
      <c r="R22" s="56">
        <f t="shared" si="9"/>
        <v>0</v>
      </c>
      <c r="S22" s="58">
        <v>0</v>
      </c>
      <c r="T22" s="56">
        <f t="shared" si="10"/>
        <v>0</v>
      </c>
      <c r="U22" s="56">
        <f t="shared" si="11"/>
        <v>0</v>
      </c>
      <c r="V22" s="58">
        <v>0</v>
      </c>
      <c r="W22" s="56">
        <f t="shared" si="12"/>
        <v>0</v>
      </c>
      <c r="X22" s="56">
        <f t="shared" si="13"/>
        <v>0</v>
      </c>
      <c r="Y22" s="58">
        <v>0</v>
      </c>
      <c r="Z22" s="56">
        <f t="shared" si="14"/>
        <v>0</v>
      </c>
      <c r="AA22" s="56">
        <f t="shared" si="15"/>
        <v>0</v>
      </c>
      <c r="AB22" s="58">
        <v>0</v>
      </c>
      <c r="AC22" s="56">
        <f t="shared" si="16"/>
        <v>0</v>
      </c>
      <c r="AD22" s="56">
        <f t="shared" si="17"/>
        <v>0</v>
      </c>
      <c r="AE22" s="58">
        <v>0</v>
      </c>
      <c r="AF22" s="56">
        <f t="shared" si="18"/>
        <v>0</v>
      </c>
      <c r="AG22" s="56">
        <f t="shared" si="19"/>
        <v>0</v>
      </c>
      <c r="AH22" s="58">
        <v>0</v>
      </c>
      <c r="AI22" s="56">
        <f t="shared" si="20"/>
        <v>0</v>
      </c>
      <c r="AJ22" s="56">
        <f t="shared" si="21"/>
        <v>0</v>
      </c>
      <c r="AK22" s="58">
        <v>0</v>
      </c>
      <c r="AL22" s="56">
        <f t="shared" si="22"/>
        <v>0</v>
      </c>
      <c r="AM22" s="56">
        <f t="shared" si="23"/>
        <v>0</v>
      </c>
      <c r="AN22" s="58">
        <v>0</v>
      </c>
      <c r="AO22" s="56">
        <f t="shared" si="24"/>
        <v>0</v>
      </c>
      <c r="AP22" s="56">
        <f t="shared" si="25"/>
        <v>0</v>
      </c>
      <c r="AQ22" s="58">
        <v>0</v>
      </c>
      <c r="AR22" s="56">
        <f t="shared" si="26"/>
        <v>0</v>
      </c>
      <c r="AS22" s="56">
        <f t="shared" si="27"/>
        <v>0</v>
      </c>
      <c r="AT22" s="58">
        <v>1</v>
      </c>
      <c r="AU22" s="56">
        <f t="shared" si="28"/>
        <v>28.5</v>
      </c>
      <c r="AV22" s="56">
        <f t="shared" si="29"/>
        <v>232.30151643112882</v>
      </c>
      <c r="AW22" s="58">
        <v>5</v>
      </c>
      <c r="AX22" s="56">
        <f t="shared" si="30"/>
        <v>142.5</v>
      </c>
      <c r="AY22" s="56">
        <f t="shared" si="31"/>
        <v>1161.507582155644</v>
      </c>
      <c r="AZ22" s="58">
        <v>24</v>
      </c>
      <c r="BA22" s="56">
        <f t="shared" si="32"/>
        <v>684</v>
      </c>
      <c r="BB22" s="56">
        <f t="shared" si="33"/>
        <v>5575.236394347092</v>
      </c>
      <c r="BC22" s="58"/>
      <c r="BD22" s="56">
        <f t="shared" si="34"/>
        <v>0</v>
      </c>
      <c r="BE22" s="56">
        <f t="shared" si="35"/>
        <v>0</v>
      </c>
      <c r="BF22" s="58"/>
      <c r="BG22" s="56">
        <f t="shared" si="36"/>
        <v>0</v>
      </c>
      <c r="BH22" s="56">
        <f t="shared" si="37"/>
        <v>0</v>
      </c>
      <c r="BI22" s="58"/>
      <c r="BJ22" s="56">
        <f t="shared" si="38"/>
        <v>0</v>
      </c>
      <c r="BK22" s="56">
        <f t="shared" si="39"/>
        <v>0</v>
      </c>
      <c r="BL22" s="58"/>
      <c r="BM22" s="56">
        <f t="shared" si="40"/>
        <v>0</v>
      </c>
      <c r="BN22" s="56">
        <f t="shared" si="41"/>
        <v>0</v>
      </c>
      <c r="BO22" s="60"/>
      <c r="BP22" s="56">
        <f t="shared" si="42"/>
        <v>0</v>
      </c>
      <c r="BQ22" s="56">
        <f t="shared" si="43"/>
        <v>0</v>
      </c>
      <c r="BR22" s="60"/>
      <c r="BS22" s="56">
        <f t="shared" si="44"/>
        <v>0</v>
      </c>
      <c r="BT22" s="56">
        <f t="shared" si="45"/>
        <v>0</v>
      </c>
      <c r="BU22" s="60"/>
      <c r="BV22" s="56">
        <f t="shared" si="46"/>
        <v>0</v>
      </c>
      <c r="BW22" s="56">
        <f t="shared" si="47"/>
        <v>0</v>
      </c>
      <c r="BX22" s="58"/>
      <c r="BY22" s="56">
        <f t="shared" si="48"/>
        <v>0</v>
      </c>
      <c r="BZ22" s="56">
        <f t="shared" si="49"/>
        <v>0</v>
      </c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2"/>
      <c r="CQ22" s="42"/>
      <c r="CR22" s="42"/>
      <c r="CS22" s="42"/>
    </row>
    <row r="23" spans="1:97" s="41" customFormat="1" ht="12.75">
      <c r="A23" s="53">
        <f t="shared" si="50"/>
        <v>29</v>
      </c>
      <c r="B23" s="54" t="s">
        <v>1</v>
      </c>
      <c r="C23" s="55">
        <f t="shared" si="51"/>
        <v>29.9</v>
      </c>
      <c r="D23" s="58">
        <v>0</v>
      </c>
      <c r="E23" s="56">
        <f t="shared" si="0"/>
        <v>0</v>
      </c>
      <c r="F23" s="56">
        <f t="shared" si="1"/>
        <v>0</v>
      </c>
      <c r="G23" s="58">
        <v>0</v>
      </c>
      <c r="H23" s="56">
        <f t="shared" si="2"/>
        <v>0</v>
      </c>
      <c r="I23" s="56">
        <f t="shared" si="3"/>
        <v>0</v>
      </c>
      <c r="J23" s="58">
        <v>0</v>
      </c>
      <c r="K23" s="56">
        <f t="shared" si="4"/>
        <v>0</v>
      </c>
      <c r="L23" s="56">
        <f t="shared" si="5"/>
        <v>0</v>
      </c>
      <c r="M23" s="58">
        <v>0</v>
      </c>
      <c r="N23" s="56">
        <f t="shared" si="6"/>
        <v>0</v>
      </c>
      <c r="O23" s="56">
        <f t="shared" si="7"/>
        <v>0</v>
      </c>
      <c r="P23" s="58">
        <v>0</v>
      </c>
      <c r="Q23" s="56">
        <f t="shared" si="8"/>
        <v>0</v>
      </c>
      <c r="R23" s="56">
        <f t="shared" si="9"/>
        <v>0</v>
      </c>
      <c r="S23" s="58">
        <v>0</v>
      </c>
      <c r="T23" s="56">
        <f t="shared" si="10"/>
        <v>0</v>
      </c>
      <c r="U23" s="56">
        <f t="shared" si="11"/>
        <v>0</v>
      </c>
      <c r="V23" s="58">
        <v>0</v>
      </c>
      <c r="W23" s="56">
        <f t="shared" si="12"/>
        <v>0</v>
      </c>
      <c r="X23" s="56">
        <f t="shared" si="13"/>
        <v>0</v>
      </c>
      <c r="Y23" s="58">
        <v>0</v>
      </c>
      <c r="Z23" s="56">
        <f t="shared" si="14"/>
        <v>0</v>
      </c>
      <c r="AA23" s="56">
        <f t="shared" si="15"/>
        <v>0</v>
      </c>
      <c r="AB23" s="58">
        <v>0</v>
      </c>
      <c r="AC23" s="56">
        <f t="shared" si="16"/>
        <v>0</v>
      </c>
      <c r="AD23" s="56">
        <f t="shared" si="17"/>
        <v>0</v>
      </c>
      <c r="AE23" s="58">
        <v>0</v>
      </c>
      <c r="AF23" s="56">
        <f t="shared" si="18"/>
        <v>0</v>
      </c>
      <c r="AG23" s="56">
        <f t="shared" si="19"/>
        <v>0</v>
      </c>
      <c r="AH23" s="58">
        <v>0</v>
      </c>
      <c r="AI23" s="56">
        <f t="shared" si="20"/>
        <v>0</v>
      </c>
      <c r="AJ23" s="56">
        <f t="shared" si="21"/>
        <v>0</v>
      </c>
      <c r="AK23" s="58">
        <v>0</v>
      </c>
      <c r="AL23" s="56">
        <f t="shared" si="22"/>
        <v>0</v>
      </c>
      <c r="AM23" s="56">
        <f t="shared" si="23"/>
        <v>0</v>
      </c>
      <c r="AN23" s="58">
        <v>0</v>
      </c>
      <c r="AO23" s="56">
        <f t="shared" si="24"/>
        <v>0</v>
      </c>
      <c r="AP23" s="56">
        <f t="shared" si="25"/>
        <v>0</v>
      </c>
      <c r="AQ23" s="58">
        <v>0</v>
      </c>
      <c r="AR23" s="56">
        <f t="shared" si="26"/>
        <v>0</v>
      </c>
      <c r="AS23" s="56">
        <f t="shared" si="27"/>
        <v>0</v>
      </c>
      <c r="AT23" s="58">
        <v>7</v>
      </c>
      <c r="AU23" s="56">
        <f t="shared" si="28"/>
        <v>206.5</v>
      </c>
      <c r="AV23" s="56">
        <f t="shared" si="29"/>
        <v>1827.8943909209434</v>
      </c>
      <c r="AW23" s="58">
        <v>17</v>
      </c>
      <c r="AX23" s="56">
        <f t="shared" si="30"/>
        <v>501.5</v>
      </c>
      <c r="AY23" s="56">
        <f t="shared" si="31"/>
        <v>4439.172092236577</v>
      </c>
      <c r="AZ23" s="58">
        <v>1</v>
      </c>
      <c r="BA23" s="56">
        <f t="shared" si="32"/>
        <v>29.5</v>
      </c>
      <c r="BB23" s="56">
        <f t="shared" si="33"/>
        <v>261.12777013156335</v>
      </c>
      <c r="BC23" s="58"/>
      <c r="BD23" s="56">
        <f t="shared" si="34"/>
        <v>0</v>
      </c>
      <c r="BE23" s="56">
        <f t="shared" si="35"/>
        <v>0</v>
      </c>
      <c r="BF23" s="58"/>
      <c r="BG23" s="56">
        <f t="shared" si="36"/>
        <v>0</v>
      </c>
      <c r="BH23" s="56">
        <f t="shared" si="37"/>
        <v>0</v>
      </c>
      <c r="BI23" s="58"/>
      <c r="BJ23" s="56">
        <f t="shared" si="38"/>
        <v>0</v>
      </c>
      <c r="BK23" s="56">
        <f t="shared" si="39"/>
        <v>0</v>
      </c>
      <c r="BL23" s="58"/>
      <c r="BM23" s="56">
        <f t="shared" si="40"/>
        <v>0</v>
      </c>
      <c r="BN23" s="56">
        <f t="shared" si="41"/>
        <v>0</v>
      </c>
      <c r="BO23" s="60"/>
      <c r="BP23" s="56">
        <f t="shared" si="42"/>
        <v>0</v>
      </c>
      <c r="BQ23" s="56">
        <f t="shared" si="43"/>
        <v>0</v>
      </c>
      <c r="BR23" s="60"/>
      <c r="BS23" s="56">
        <f t="shared" si="44"/>
        <v>0</v>
      </c>
      <c r="BT23" s="56">
        <f t="shared" si="45"/>
        <v>0</v>
      </c>
      <c r="BU23" s="60"/>
      <c r="BV23" s="56">
        <f t="shared" si="46"/>
        <v>0</v>
      </c>
      <c r="BW23" s="56">
        <f t="shared" si="47"/>
        <v>0</v>
      </c>
      <c r="BX23" s="58"/>
      <c r="BY23" s="56">
        <f t="shared" si="48"/>
        <v>0</v>
      </c>
      <c r="BZ23" s="56">
        <f t="shared" si="49"/>
        <v>0</v>
      </c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2"/>
      <c r="CQ23" s="42"/>
      <c r="CR23" s="42"/>
      <c r="CS23" s="42"/>
    </row>
    <row r="24" spans="1:97" s="41" customFormat="1" ht="12.75">
      <c r="A24" s="53">
        <f t="shared" si="50"/>
        <v>30</v>
      </c>
      <c r="B24" s="54" t="s">
        <v>1</v>
      </c>
      <c r="C24" s="55">
        <f t="shared" si="51"/>
        <v>30.9</v>
      </c>
      <c r="D24" s="58">
        <v>0</v>
      </c>
      <c r="E24" s="56">
        <f t="shared" si="0"/>
        <v>0</v>
      </c>
      <c r="F24" s="56">
        <f t="shared" si="1"/>
        <v>0</v>
      </c>
      <c r="G24" s="58">
        <v>0</v>
      </c>
      <c r="H24" s="56">
        <f t="shared" si="2"/>
        <v>0</v>
      </c>
      <c r="I24" s="56">
        <f t="shared" si="3"/>
        <v>0</v>
      </c>
      <c r="J24" s="58">
        <v>0</v>
      </c>
      <c r="K24" s="56">
        <f t="shared" si="4"/>
        <v>0</v>
      </c>
      <c r="L24" s="56">
        <f t="shared" si="5"/>
        <v>0</v>
      </c>
      <c r="M24" s="58">
        <v>0</v>
      </c>
      <c r="N24" s="56">
        <f t="shared" si="6"/>
        <v>0</v>
      </c>
      <c r="O24" s="56">
        <f t="shared" si="7"/>
        <v>0</v>
      </c>
      <c r="P24" s="58">
        <v>0</v>
      </c>
      <c r="Q24" s="56">
        <f t="shared" si="8"/>
        <v>0</v>
      </c>
      <c r="R24" s="56">
        <f t="shared" si="9"/>
        <v>0</v>
      </c>
      <c r="S24" s="58">
        <v>14</v>
      </c>
      <c r="T24" s="56">
        <f t="shared" si="10"/>
        <v>427</v>
      </c>
      <c r="U24" s="56">
        <f t="shared" si="11"/>
        <v>4093.439960973786</v>
      </c>
      <c r="V24" s="58">
        <v>0</v>
      </c>
      <c r="W24" s="56">
        <f t="shared" si="12"/>
        <v>0</v>
      </c>
      <c r="X24" s="56">
        <f t="shared" si="13"/>
        <v>0</v>
      </c>
      <c r="Y24" s="58">
        <v>0</v>
      </c>
      <c r="Z24" s="56">
        <f t="shared" si="14"/>
        <v>0</v>
      </c>
      <c r="AA24" s="56">
        <f t="shared" si="15"/>
        <v>0</v>
      </c>
      <c r="AB24" s="58">
        <v>0</v>
      </c>
      <c r="AC24" s="56">
        <f t="shared" si="16"/>
        <v>0</v>
      </c>
      <c r="AD24" s="56">
        <f t="shared" si="17"/>
        <v>0</v>
      </c>
      <c r="AE24" s="58">
        <v>0</v>
      </c>
      <c r="AF24" s="56">
        <f t="shared" si="18"/>
        <v>0</v>
      </c>
      <c r="AG24" s="56">
        <f t="shared" si="19"/>
        <v>0</v>
      </c>
      <c r="AH24" s="58">
        <v>0</v>
      </c>
      <c r="AI24" s="56">
        <f t="shared" si="20"/>
        <v>0</v>
      </c>
      <c r="AJ24" s="56">
        <f t="shared" si="21"/>
        <v>0</v>
      </c>
      <c r="AK24" s="58">
        <v>0</v>
      </c>
      <c r="AL24" s="56">
        <f t="shared" si="22"/>
        <v>0</v>
      </c>
      <c r="AM24" s="56">
        <f t="shared" si="23"/>
        <v>0</v>
      </c>
      <c r="AN24" s="58">
        <v>2</v>
      </c>
      <c r="AO24" s="56">
        <f t="shared" si="24"/>
        <v>61</v>
      </c>
      <c r="AP24" s="56">
        <f t="shared" si="25"/>
        <v>584.7771372819694</v>
      </c>
      <c r="AQ24" s="58">
        <v>8</v>
      </c>
      <c r="AR24" s="56">
        <f t="shared" si="26"/>
        <v>244</v>
      </c>
      <c r="AS24" s="56">
        <f t="shared" si="27"/>
        <v>2339.1085491278777</v>
      </c>
      <c r="AT24" s="58">
        <v>7</v>
      </c>
      <c r="AU24" s="56">
        <f t="shared" si="28"/>
        <v>213.5</v>
      </c>
      <c r="AV24" s="56">
        <f t="shared" si="29"/>
        <v>2046.719980486893</v>
      </c>
      <c r="AW24" s="58">
        <v>8</v>
      </c>
      <c r="AX24" s="56">
        <f t="shared" si="30"/>
        <v>244</v>
      </c>
      <c r="AY24" s="56">
        <f t="shared" si="31"/>
        <v>2339.1085491278777</v>
      </c>
      <c r="AZ24" s="58"/>
      <c r="BA24" s="56">
        <f t="shared" si="32"/>
        <v>0</v>
      </c>
      <c r="BB24" s="56">
        <f t="shared" si="33"/>
        <v>0</v>
      </c>
      <c r="BC24" s="58"/>
      <c r="BD24" s="56">
        <f t="shared" si="34"/>
        <v>0</v>
      </c>
      <c r="BE24" s="56">
        <f t="shared" si="35"/>
        <v>0</v>
      </c>
      <c r="BF24" s="58"/>
      <c r="BG24" s="56">
        <f t="shared" si="36"/>
        <v>0</v>
      </c>
      <c r="BH24" s="56">
        <f t="shared" si="37"/>
        <v>0</v>
      </c>
      <c r="BI24" s="58"/>
      <c r="BJ24" s="56">
        <f t="shared" si="38"/>
        <v>0</v>
      </c>
      <c r="BK24" s="56">
        <f t="shared" si="39"/>
        <v>0</v>
      </c>
      <c r="BL24" s="60"/>
      <c r="BM24" s="56">
        <f t="shared" si="40"/>
        <v>0</v>
      </c>
      <c r="BN24" s="56">
        <f t="shared" si="41"/>
        <v>0</v>
      </c>
      <c r="BO24" s="60"/>
      <c r="BP24" s="56">
        <f t="shared" si="42"/>
        <v>0</v>
      </c>
      <c r="BQ24" s="56">
        <f t="shared" si="43"/>
        <v>0</v>
      </c>
      <c r="BR24" s="60"/>
      <c r="BS24" s="56">
        <f t="shared" si="44"/>
        <v>0</v>
      </c>
      <c r="BT24" s="56">
        <f t="shared" si="45"/>
        <v>0</v>
      </c>
      <c r="BU24" s="60"/>
      <c r="BV24" s="56">
        <f t="shared" si="46"/>
        <v>0</v>
      </c>
      <c r="BW24" s="56">
        <f t="shared" si="47"/>
        <v>0</v>
      </c>
      <c r="BX24" s="58"/>
      <c r="BY24" s="56">
        <f t="shared" si="48"/>
        <v>0</v>
      </c>
      <c r="BZ24" s="56">
        <f t="shared" si="49"/>
        <v>0</v>
      </c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2"/>
      <c r="CQ24" s="42"/>
      <c r="CR24" s="42"/>
      <c r="CS24" s="42"/>
    </row>
    <row r="25" spans="1:97" s="41" customFormat="1" ht="12.75">
      <c r="A25" s="53">
        <f t="shared" si="50"/>
        <v>31</v>
      </c>
      <c r="B25" s="54" t="s">
        <v>1</v>
      </c>
      <c r="C25" s="55">
        <f t="shared" si="51"/>
        <v>31.9</v>
      </c>
      <c r="D25" s="58">
        <v>0</v>
      </c>
      <c r="E25" s="56">
        <f t="shared" si="0"/>
        <v>0</v>
      </c>
      <c r="F25" s="56">
        <f t="shared" si="1"/>
        <v>0</v>
      </c>
      <c r="G25" s="58">
        <v>0</v>
      </c>
      <c r="H25" s="56">
        <f t="shared" si="2"/>
        <v>0</v>
      </c>
      <c r="I25" s="56">
        <f t="shared" si="3"/>
        <v>0</v>
      </c>
      <c r="J25" s="58">
        <v>0</v>
      </c>
      <c r="K25" s="56">
        <f t="shared" si="4"/>
        <v>0</v>
      </c>
      <c r="L25" s="56">
        <f t="shared" si="5"/>
        <v>0</v>
      </c>
      <c r="M25" s="58">
        <v>0</v>
      </c>
      <c r="N25" s="56">
        <f t="shared" si="6"/>
        <v>0</v>
      </c>
      <c r="O25" s="56">
        <f t="shared" si="7"/>
        <v>0</v>
      </c>
      <c r="P25" s="58">
        <v>3</v>
      </c>
      <c r="Q25" s="56">
        <f t="shared" si="8"/>
        <v>94.5</v>
      </c>
      <c r="R25" s="56">
        <f t="shared" si="9"/>
        <v>978.5985913526931</v>
      </c>
      <c r="S25" s="58">
        <v>16</v>
      </c>
      <c r="T25" s="56">
        <f t="shared" si="10"/>
        <v>504</v>
      </c>
      <c r="U25" s="56">
        <f t="shared" si="11"/>
        <v>5219.192487214364</v>
      </c>
      <c r="V25" s="58">
        <v>0</v>
      </c>
      <c r="W25" s="56">
        <f t="shared" si="12"/>
        <v>0</v>
      </c>
      <c r="X25" s="56">
        <f t="shared" si="13"/>
        <v>0</v>
      </c>
      <c r="Y25" s="58">
        <v>0</v>
      </c>
      <c r="Z25" s="56">
        <f t="shared" si="14"/>
        <v>0</v>
      </c>
      <c r="AA25" s="56">
        <f t="shared" si="15"/>
        <v>0</v>
      </c>
      <c r="AB25" s="58">
        <v>0</v>
      </c>
      <c r="AC25" s="56">
        <f t="shared" si="16"/>
        <v>0</v>
      </c>
      <c r="AD25" s="56">
        <f t="shared" si="17"/>
        <v>0</v>
      </c>
      <c r="AE25" s="58">
        <v>0</v>
      </c>
      <c r="AF25" s="56">
        <f t="shared" si="18"/>
        <v>0</v>
      </c>
      <c r="AG25" s="56">
        <f t="shared" si="19"/>
        <v>0</v>
      </c>
      <c r="AH25" s="58">
        <v>0</v>
      </c>
      <c r="AI25" s="56">
        <f t="shared" si="20"/>
        <v>0</v>
      </c>
      <c r="AJ25" s="56">
        <f t="shared" si="21"/>
        <v>0</v>
      </c>
      <c r="AK25" s="58">
        <v>2</v>
      </c>
      <c r="AL25" s="56">
        <f t="shared" si="22"/>
        <v>63</v>
      </c>
      <c r="AM25" s="56">
        <f t="shared" si="23"/>
        <v>652.3990609017955</v>
      </c>
      <c r="AN25" s="58">
        <v>6</v>
      </c>
      <c r="AO25" s="56">
        <f t="shared" si="24"/>
        <v>189</v>
      </c>
      <c r="AP25" s="56">
        <f t="shared" si="25"/>
        <v>1957.1971827053862</v>
      </c>
      <c r="AQ25" s="58">
        <v>7</v>
      </c>
      <c r="AR25" s="56">
        <f t="shared" si="26"/>
        <v>220.5</v>
      </c>
      <c r="AS25" s="56">
        <f t="shared" si="27"/>
        <v>2283.396713156284</v>
      </c>
      <c r="AT25" s="58">
        <v>0</v>
      </c>
      <c r="AU25" s="56">
        <f t="shared" si="28"/>
        <v>0</v>
      </c>
      <c r="AV25" s="56">
        <f t="shared" si="29"/>
        <v>0</v>
      </c>
      <c r="AW25" s="58"/>
      <c r="AX25" s="56">
        <f t="shared" si="30"/>
        <v>0</v>
      </c>
      <c r="AY25" s="56">
        <f t="shared" si="31"/>
        <v>0</v>
      </c>
      <c r="AZ25" s="58"/>
      <c r="BA25" s="56">
        <f t="shared" si="32"/>
        <v>0</v>
      </c>
      <c r="BB25" s="56">
        <f t="shared" si="33"/>
        <v>0</v>
      </c>
      <c r="BC25" s="58"/>
      <c r="BD25" s="56">
        <f t="shared" si="34"/>
        <v>0</v>
      </c>
      <c r="BE25" s="56">
        <f t="shared" si="35"/>
        <v>0</v>
      </c>
      <c r="BF25" s="58"/>
      <c r="BG25" s="56">
        <f t="shared" si="36"/>
        <v>0</v>
      </c>
      <c r="BH25" s="56">
        <f t="shared" si="37"/>
        <v>0</v>
      </c>
      <c r="BI25" s="58"/>
      <c r="BJ25" s="56">
        <f t="shared" si="38"/>
        <v>0</v>
      </c>
      <c r="BK25" s="56">
        <f t="shared" si="39"/>
        <v>0</v>
      </c>
      <c r="BL25" s="60"/>
      <c r="BM25" s="56">
        <f t="shared" si="40"/>
        <v>0</v>
      </c>
      <c r="BN25" s="56">
        <f t="shared" si="41"/>
        <v>0</v>
      </c>
      <c r="BO25" s="60"/>
      <c r="BP25" s="56">
        <f t="shared" si="42"/>
        <v>0</v>
      </c>
      <c r="BQ25" s="56">
        <f t="shared" si="43"/>
        <v>0</v>
      </c>
      <c r="BR25" s="60"/>
      <c r="BS25" s="56">
        <f t="shared" si="44"/>
        <v>0</v>
      </c>
      <c r="BT25" s="56">
        <f t="shared" si="45"/>
        <v>0</v>
      </c>
      <c r="BU25" s="60"/>
      <c r="BV25" s="56">
        <f t="shared" si="46"/>
        <v>0</v>
      </c>
      <c r="BW25" s="56">
        <f t="shared" si="47"/>
        <v>0</v>
      </c>
      <c r="BX25" s="58"/>
      <c r="BY25" s="56">
        <f t="shared" si="48"/>
        <v>0</v>
      </c>
      <c r="BZ25" s="56">
        <f t="shared" si="49"/>
        <v>0</v>
      </c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2"/>
      <c r="CQ25" s="42"/>
      <c r="CR25" s="42"/>
      <c r="CS25" s="42"/>
    </row>
    <row r="26" spans="1:97" s="41" customFormat="1" ht="12.75">
      <c r="A26" s="53">
        <f t="shared" si="50"/>
        <v>32</v>
      </c>
      <c r="B26" s="54" t="s">
        <v>1</v>
      </c>
      <c r="C26" s="55">
        <f t="shared" si="51"/>
        <v>32.9</v>
      </c>
      <c r="D26" s="58">
        <v>0</v>
      </c>
      <c r="E26" s="56">
        <f t="shared" si="0"/>
        <v>0</v>
      </c>
      <c r="F26" s="56">
        <f t="shared" si="1"/>
        <v>0</v>
      </c>
      <c r="G26" s="58">
        <v>0</v>
      </c>
      <c r="H26" s="56">
        <f t="shared" si="2"/>
        <v>0</v>
      </c>
      <c r="I26" s="56">
        <f t="shared" si="3"/>
        <v>0</v>
      </c>
      <c r="J26" s="58">
        <v>0</v>
      </c>
      <c r="K26" s="56">
        <f t="shared" si="4"/>
        <v>0</v>
      </c>
      <c r="L26" s="56">
        <f t="shared" si="5"/>
        <v>0</v>
      </c>
      <c r="M26" s="58">
        <v>8</v>
      </c>
      <c r="N26" s="56">
        <f t="shared" si="6"/>
        <v>260</v>
      </c>
      <c r="O26" s="56">
        <f t="shared" si="7"/>
        <v>2901.4221569765236</v>
      </c>
      <c r="P26" s="58">
        <v>20</v>
      </c>
      <c r="Q26" s="56">
        <f t="shared" si="8"/>
        <v>650</v>
      </c>
      <c r="R26" s="56">
        <f t="shared" si="9"/>
        <v>7253.555392441309</v>
      </c>
      <c r="S26" s="58">
        <v>2</v>
      </c>
      <c r="T26" s="56">
        <f t="shared" si="10"/>
        <v>65</v>
      </c>
      <c r="U26" s="56">
        <f t="shared" si="11"/>
        <v>725.3555392441309</v>
      </c>
      <c r="V26" s="58">
        <v>0</v>
      </c>
      <c r="W26" s="61">
        <f t="shared" si="12"/>
        <v>0</v>
      </c>
      <c r="X26" s="61">
        <f t="shared" si="13"/>
        <v>0</v>
      </c>
      <c r="Y26" s="58">
        <v>0</v>
      </c>
      <c r="Z26" s="56">
        <f t="shared" si="14"/>
        <v>0</v>
      </c>
      <c r="AA26" s="56">
        <f t="shared" si="15"/>
        <v>0</v>
      </c>
      <c r="AB26" s="58">
        <v>0</v>
      </c>
      <c r="AC26" s="61">
        <f t="shared" si="16"/>
        <v>0</v>
      </c>
      <c r="AD26" s="61">
        <f t="shared" si="17"/>
        <v>0</v>
      </c>
      <c r="AE26" s="58">
        <v>0</v>
      </c>
      <c r="AF26" s="61">
        <f t="shared" si="18"/>
        <v>0</v>
      </c>
      <c r="AG26" s="61">
        <f t="shared" si="19"/>
        <v>0</v>
      </c>
      <c r="AH26" s="58">
        <v>0</v>
      </c>
      <c r="AI26" s="61">
        <f t="shared" si="20"/>
        <v>0</v>
      </c>
      <c r="AJ26" s="61">
        <f t="shared" si="21"/>
        <v>0</v>
      </c>
      <c r="AK26" s="58">
        <v>10</v>
      </c>
      <c r="AL26" s="61">
        <f t="shared" si="22"/>
        <v>325</v>
      </c>
      <c r="AM26" s="61">
        <f t="shared" si="23"/>
        <v>3626.7776962206544</v>
      </c>
      <c r="AN26" s="58">
        <v>7</v>
      </c>
      <c r="AO26" s="61">
        <f t="shared" si="24"/>
        <v>227.5</v>
      </c>
      <c r="AP26" s="61">
        <f t="shared" si="25"/>
        <v>2538.744387354458</v>
      </c>
      <c r="AQ26" s="58">
        <v>1</v>
      </c>
      <c r="AR26" s="61">
        <f t="shared" si="26"/>
        <v>32.5</v>
      </c>
      <c r="AS26" s="61">
        <f t="shared" si="27"/>
        <v>362.67776962206545</v>
      </c>
      <c r="AT26" s="58">
        <v>0</v>
      </c>
      <c r="AU26" s="61">
        <f t="shared" si="28"/>
        <v>0</v>
      </c>
      <c r="AV26" s="61">
        <f t="shared" si="29"/>
        <v>0</v>
      </c>
      <c r="AW26" s="58"/>
      <c r="AX26" s="56">
        <f t="shared" si="30"/>
        <v>0</v>
      </c>
      <c r="AY26" s="56">
        <f t="shared" si="31"/>
        <v>0</v>
      </c>
      <c r="AZ26" s="58"/>
      <c r="BA26" s="56">
        <f t="shared" si="32"/>
        <v>0</v>
      </c>
      <c r="BB26" s="56">
        <f t="shared" si="33"/>
        <v>0</v>
      </c>
      <c r="BC26" s="62"/>
      <c r="BD26" s="56">
        <f t="shared" si="34"/>
        <v>0</v>
      </c>
      <c r="BE26" s="56">
        <f t="shared" si="35"/>
        <v>0</v>
      </c>
      <c r="BF26" s="58"/>
      <c r="BG26" s="56">
        <f t="shared" si="36"/>
        <v>0</v>
      </c>
      <c r="BH26" s="56">
        <f t="shared" si="37"/>
        <v>0</v>
      </c>
      <c r="BI26" s="61"/>
      <c r="BJ26" s="56">
        <f t="shared" si="38"/>
        <v>0</v>
      </c>
      <c r="BK26" s="56">
        <f t="shared" si="39"/>
        <v>0</v>
      </c>
      <c r="BL26" s="62"/>
      <c r="BM26" s="56">
        <f t="shared" si="40"/>
        <v>0</v>
      </c>
      <c r="BN26" s="56">
        <f t="shared" si="41"/>
        <v>0</v>
      </c>
      <c r="BO26" s="62"/>
      <c r="BP26" s="56">
        <f t="shared" si="42"/>
        <v>0</v>
      </c>
      <c r="BQ26" s="56">
        <f t="shared" si="43"/>
        <v>0</v>
      </c>
      <c r="BR26" s="62"/>
      <c r="BS26" s="56">
        <f t="shared" si="44"/>
        <v>0</v>
      </c>
      <c r="BT26" s="56">
        <f t="shared" si="45"/>
        <v>0</v>
      </c>
      <c r="BU26" s="62"/>
      <c r="BV26" s="56">
        <f t="shared" si="46"/>
        <v>0</v>
      </c>
      <c r="BW26" s="56">
        <f t="shared" si="47"/>
        <v>0</v>
      </c>
      <c r="BX26" s="58"/>
      <c r="BY26" s="56">
        <f t="shared" si="48"/>
        <v>0</v>
      </c>
      <c r="BZ26" s="56">
        <f t="shared" si="49"/>
        <v>0</v>
      </c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2"/>
      <c r="CQ26" s="42"/>
      <c r="CR26" s="42"/>
      <c r="CS26" s="42"/>
    </row>
    <row r="27" spans="1:97" s="41" customFormat="1" ht="12.75">
      <c r="A27" s="53">
        <f t="shared" si="50"/>
        <v>33</v>
      </c>
      <c r="B27" s="54" t="s">
        <v>1</v>
      </c>
      <c r="C27" s="55">
        <f t="shared" si="51"/>
        <v>33.9</v>
      </c>
      <c r="D27" s="58">
        <v>0</v>
      </c>
      <c r="E27" s="56">
        <f t="shared" si="0"/>
        <v>0</v>
      </c>
      <c r="F27" s="56">
        <f t="shared" si="1"/>
        <v>0</v>
      </c>
      <c r="G27" s="58">
        <v>0</v>
      </c>
      <c r="H27" s="56">
        <f t="shared" si="2"/>
        <v>0</v>
      </c>
      <c r="I27" s="56">
        <f t="shared" si="3"/>
        <v>0</v>
      </c>
      <c r="J27" s="58">
        <v>1</v>
      </c>
      <c r="K27" s="56">
        <f t="shared" si="4"/>
        <v>33.5</v>
      </c>
      <c r="L27" s="56">
        <f t="shared" si="5"/>
        <v>401.9418667145231</v>
      </c>
      <c r="M27" s="58">
        <v>18</v>
      </c>
      <c r="N27" s="56">
        <f t="shared" si="6"/>
        <v>603</v>
      </c>
      <c r="O27" s="56">
        <f t="shared" si="7"/>
        <v>7234.953600861416</v>
      </c>
      <c r="P27" s="58">
        <v>5</v>
      </c>
      <c r="Q27" s="56">
        <f t="shared" si="8"/>
        <v>167.5</v>
      </c>
      <c r="R27" s="56">
        <f t="shared" si="9"/>
        <v>2009.7093335726154</v>
      </c>
      <c r="S27" s="58">
        <v>0</v>
      </c>
      <c r="T27" s="56">
        <f t="shared" si="10"/>
        <v>0</v>
      </c>
      <c r="U27" s="56">
        <f t="shared" si="11"/>
        <v>0</v>
      </c>
      <c r="V27" s="58">
        <v>0</v>
      </c>
      <c r="W27" s="56">
        <f t="shared" si="12"/>
        <v>0</v>
      </c>
      <c r="X27" s="56">
        <f t="shared" si="13"/>
        <v>0</v>
      </c>
      <c r="Y27" s="58">
        <v>0</v>
      </c>
      <c r="Z27" s="56">
        <f t="shared" si="14"/>
        <v>0</v>
      </c>
      <c r="AA27" s="56">
        <f t="shared" si="15"/>
        <v>0</v>
      </c>
      <c r="AB27" s="58">
        <v>0</v>
      </c>
      <c r="AC27" s="56">
        <f t="shared" si="16"/>
        <v>0</v>
      </c>
      <c r="AD27" s="56">
        <f t="shared" si="17"/>
        <v>0</v>
      </c>
      <c r="AE27" s="58">
        <v>0</v>
      </c>
      <c r="AF27" s="56">
        <f t="shared" si="18"/>
        <v>0</v>
      </c>
      <c r="AG27" s="56">
        <f t="shared" si="19"/>
        <v>0</v>
      </c>
      <c r="AH27" s="58">
        <v>4</v>
      </c>
      <c r="AI27" s="56">
        <f t="shared" si="20"/>
        <v>134</v>
      </c>
      <c r="AJ27" s="56">
        <f t="shared" si="21"/>
        <v>1607.7674668580923</v>
      </c>
      <c r="AK27" s="58">
        <v>0</v>
      </c>
      <c r="AL27" s="56">
        <f t="shared" si="22"/>
        <v>0</v>
      </c>
      <c r="AM27" s="56">
        <f t="shared" si="23"/>
        <v>0</v>
      </c>
      <c r="AN27" s="58">
        <v>2</v>
      </c>
      <c r="AO27" s="56">
        <f t="shared" si="24"/>
        <v>67</v>
      </c>
      <c r="AP27" s="56">
        <f t="shared" si="25"/>
        <v>803.8837334290462</v>
      </c>
      <c r="AQ27" s="58">
        <v>0</v>
      </c>
      <c r="AR27" s="56">
        <f t="shared" si="26"/>
        <v>0</v>
      </c>
      <c r="AS27" s="56">
        <f t="shared" si="27"/>
        <v>0</v>
      </c>
      <c r="AT27" s="58">
        <v>0</v>
      </c>
      <c r="AU27" s="56">
        <f t="shared" si="28"/>
        <v>0</v>
      </c>
      <c r="AV27" s="56">
        <f t="shared" si="29"/>
        <v>0</v>
      </c>
      <c r="AW27" s="58"/>
      <c r="AX27" s="56">
        <f t="shared" si="30"/>
        <v>0</v>
      </c>
      <c r="AY27" s="56">
        <f t="shared" si="31"/>
        <v>0</v>
      </c>
      <c r="AZ27" s="58"/>
      <c r="BA27" s="56">
        <f t="shared" si="32"/>
        <v>0</v>
      </c>
      <c r="BB27" s="56">
        <f t="shared" si="33"/>
        <v>0</v>
      </c>
      <c r="BC27" s="60"/>
      <c r="BD27" s="56">
        <f t="shared" si="34"/>
        <v>0</v>
      </c>
      <c r="BE27" s="56">
        <f t="shared" si="35"/>
        <v>0</v>
      </c>
      <c r="BF27" s="60"/>
      <c r="BG27" s="56">
        <f t="shared" si="36"/>
        <v>0</v>
      </c>
      <c r="BH27" s="56">
        <f t="shared" si="37"/>
        <v>0</v>
      </c>
      <c r="BI27" s="63"/>
      <c r="BJ27" s="56">
        <f t="shared" si="38"/>
        <v>0</v>
      </c>
      <c r="BK27" s="56">
        <f t="shared" si="39"/>
        <v>0</v>
      </c>
      <c r="BL27" s="60"/>
      <c r="BM27" s="56">
        <f t="shared" si="40"/>
        <v>0</v>
      </c>
      <c r="BN27" s="56">
        <f t="shared" si="41"/>
        <v>0</v>
      </c>
      <c r="BO27" s="60"/>
      <c r="BP27" s="56">
        <f t="shared" si="42"/>
        <v>0</v>
      </c>
      <c r="BQ27" s="56">
        <f t="shared" si="43"/>
        <v>0</v>
      </c>
      <c r="BR27" s="60"/>
      <c r="BS27" s="56">
        <f t="shared" si="44"/>
        <v>0</v>
      </c>
      <c r="BT27" s="56">
        <f t="shared" si="45"/>
        <v>0</v>
      </c>
      <c r="BU27" s="60"/>
      <c r="BV27" s="56">
        <f t="shared" si="46"/>
        <v>0</v>
      </c>
      <c r="BW27" s="56">
        <f t="shared" si="47"/>
        <v>0</v>
      </c>
      <c r="BX27" s="58"/>
      <c r="BY27" s="56">
        <f t="shared" si="48"/>
        <v>0</v>
      </c>
      <c r="BZ27" s="56">
        <f t="shared" si="49"/>
        <v>0</v>
      </c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2"/>
      <c r="CQ27" s="42"/>
      <c r="CR27" s="42"/>
      <c r="CS27" s="42"/>
    </row>
    <row r="28" spans="1:97" s="41" customFormat="1" ht="12.75">
      <c r="A28" s="53">
        <f t="shared" si="50"/>
        <v>34</v>
      </c>
      <c r="B28" s="54" t="s">
        <v>1</v>
      </c>
      <c r="C28" s="55">
        <f t="shared" si="51"/>
        <v>34.9</v>
      </c>
      <c r="D28" s="58">
        <v>0</v>
      </c>
      <c r="E28" s="56">
        <f t="shared" si="0"/>
        <v>0</v>
      </c>
      <c r="F28" s="56">
        <f t="shared" si="1"/>
        <v>0</v>
      </c>
      <c r="G28" s="58">
        <v>2</v>
      </c>
      <c r="H28" s="56">
        <f t="shared" si="2"/>
        <v>69</v>
      </c>
      <c r="I28" s="56">
        <f t="shared" si="3"/>
        <v>888.2236823321483</v>
      </c>
      <c r="J28" s="58">
        <v>17</v>
      </c>
      <c r="K28" s="56">
        <f t="shared" si="4"/>
        <v>586.5</v>
      </c>
      <c r="L28" s="56">
        <f t="shared" si="5"/>
        <v>7549.901299823261</v>
      </c>
      <c r="M28" s="58">
        <v>3</v>
      </c>
      <c r="N28" s="56">
        <f t="shared" si="6"/>
        <v>103.5</v>
      </c>
      <c r="O28" s="56">
        <f t="shared" si="7"/>
        <v>1332.3355234982225</v>
      </c>
      <c r="P28" s="58">
        <v>0</v>
      </c>
      <c r="Q28" s="56">
        <f t="shared" si="8"/>
        <v>0</v>
      </c>
      <c r="R28" s="56">
        <f t="shared" si="9"/>
        <v>0</v>
      </c>
      <c r="S28" s="58">
        <v>0</v>
      </c>
      <c r="T28" s="56">
        <f t="shared" si="10"/>
        <v>0</v>
      </c>
      <c r="U28" s="56">
        <f t="shared" si="11"/>
        <v>0</v>
      </c>
      <c r="V28" s="58">
        <v>0</v>
      </c>
      <c r="W28" s="56">
        <f t="shared" si="12"/>
        <v>0</v>
      </c>
      <c r="X28" s="56">
        <f t="shared" si="13"/>
        <v>0</v>
      </c>
      <c r="Y28" s="58">
        <v>0</v>
      </c>
      <c r="Z28" s="56">
        <f t="shared" si="14"/>
        <v>0</v>
      </c>
      <c r="AA28" s="56">
        <f t="shared" si="15"/>
        <v>0</v>
      </c>
      <c r="AB28" s="58">
        <v>5</v>
      </c>
      <c r="AC28" s="56">
        <f t="shared" si="16"/>
        <v>172.5</v>
      </c>
      <c r="AD28" s="56">
        <f t="shared" si="17"/>
        <v>2220.559205830371</v>
      </c>
      <c r="AE28" s="58">
        <v>6</v>
      </c>
      <c r="AF28" s="56">
        <f t="shared" si="18"/>
        <v>207</v>
      </c>
      <c r="AG28" s="56">
        <f t="shared" si="19"/>
        <v>2664.671046996445</v>
      </c>
      <c r="AH28" s="58">
        <v>7</v>
      </c>
      <c r="AI28" s="56">
        <f t="shared" si="20"/>
        <v>241.5</v>
      </c>
      <c r="AJ28" s="56">
        <f t="shared" si="21"/>
        <v>3108.782888162519</v>
      </c>
      <c r="AK28" s="58">
        <v>0</v>
      </c>
      <c r="AL28" s="56">
        <f t="shared" si="22"/>
        <v>0</v>
      </c>
      <c r="AM28" s="56">
        <f t="shared" si="23"/>
        <v>0</v>
      </c>
      <c r="AN28" s="58">
        <v>0</v>
      </c>
      <c r="AO28" s="56">
        <f t="shared" si="24"/>
        <v>0</v>
      </c>
      <c r="AP28" s="56">
        <f t="shared" si="25"/>
        <v>0</v>
      </c>
      <c r="AQ28" s="58">
        <v>0</v>
      </c>
      <c r="AR28" s="56">
        <f t="shared" si="26"/>
        <v>0</v>
      </c>
      <c r="AS28" s="56">
        <f t="shared" si="27"/>
        <v>0</v>
      </c>
      <c r="AT28" s="58">
        <v>0</v>
      </c>
      <c r="AU28" s="56">
        <f t="shared" si="28"/>
        <v>0</v>
      </c>
      <c r="AV28" s="56">
        <f t="shared" si="29"/>
        <v>0</v>
      </c>
      <c r="AW28" s="60"/>
      <c r="AX28" s="56">
        <f t="shared" si="30"/>
        <v>0</v>
      </c>
      <c r="AY28" s="56">
        <f t="shared" si="31"/>
        <v>0</v>
      </c>
      <c r="AZ28" s="60"/>
      <c r="BA28" s="56">
        <f t="shared" si="32"/>
        <v>0</v>
      </c>
      <c r="BB28" s="56">
        <f t="shared" si="33"/>
        <v>0</v>
      </c>
      <c r="BC28" s="60"/>
      <c r="BD28" s="56">
        <f t="shared" si="34"/>
        <v>0</v>
      </c>
      <c r="BE28" s="56">
        <f t="shared" si="35"/>
        <v>0</v>
      </c>
      <c r="BF28" s="60"/>
      <c r="BG28" s="56">
        <f t="shared" si="36"/>
        <v>0</v>
      </c>
      <c r="BH28" s="56">
        <f t="shared" si="37"/>
        <v>0</v>
      </c>
      <c r="BI28" s="63"/>
      <c r="BJ28" s="56">
        <f t="shared" si="38"/>
        <v>0</v>
      </c>
      <c r="BK28" s="56">
        <f t="shared" si="39"/>
        <v>0</v>
      </c>
      <c r="BL28" s="60"/>
      <c r="BM28" s="56">
        <f t="shared" si="40"/>
        <v>0</v>
      </c>
      <c r="BN28" s="56">
        <f t="shared" si="41"/>
        <v>0</v>
      </c>
      <c r="BO28" s="60"/>
      <c r="BP28" s="56">
        <f t="shared" si="42"/>
        <v>0</v>
      </c>
      <c r="BQ28" s="56">
        <f t="shared" si="43"/>
        <v>0</v>
      </c>
      <c r="BR28" s="60"/>
      <c r="BS28" s="56">
        <f t="shared" si="44"/>
        <v>0</v>
      </c>
      <c r="BT28" s="56">
        <f t="shared" si="45"/>
        <v>0</v>
      </c>
      <c r="BU28" s="60"/>
      <c r="BV28" s="56">
        <f t="shared" si="46"/>
        <v>0</v>
      </c>
      <c r="BW28" s="56">
        <f t="shared" si="47"/>
        <v>0</v>
      </c>
      <c r="BX28" s="58"/>
      <c r="BY28" s="56">
        <f t="shared" si="48"/>
        <v>0</v>
      </c>
      <c r="BZ28" s="56">
        <f t="shared" si="49"/>
        <v>0</v>
      </c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2"/>
      <c r="CQ28" s="42"/>
      <c r="CR28" s="42"/>
      <c r="CS28" s="42"/>
    </row>
    <row r="29" spans="1:97" s="41" customFormat="1" ht="12.75">
      <c r="A29" s="53">
        <f t="shared" si="50"/>
        <v>35</v>
      </c>
      <c r="B29" s="54" t="s">
        <v>1</v>
      </c>
      <c r="C29" s="55">
        <f t="shared" si="51"/>
        <v>35.9</v>
      </c>
      <c r="D29" s="58">
        <v>1</v>
      </c>
      <c r="E29" s="56">
        <f t="shared" si="0"/>
        <v>35.5</v>
      </c>
      <c r="F29" s="56">
        <f t="shared" si="1"/>
        <v>489.3091250056671</v>
      </c>
      <c r="G29" s="58">
        <v>5</v>
      </c>
      <c r="H29" s="56">
        <f t="shared" si="2"/>
        <v>177.5</v>
      </c>
      <c r="I29" s="56">
        <f t="shared" si="3"/>
        <v>2446.5456250283355</v>
      </c>
      <c r="J29" s="58">
        <v>3</v>
      </c>
      <c r="K29" s="56">
        <f t="shared" si="4"/>
        <v>106.5</v>
      </c>
      <c r="L29" s="56">
        <f t="shared" si="5"/>
        <v>1467.9273750170014</v>
      </c>
      <c r="M29" s="58">
        <v>1</v>
      </c>
      <c r="N29" s="56">
        <f t="shared" si="6"/>
        <v>35.5</v>
      </c>
      <c r="O29" s="56">
        <f t="shared" si="7"/>
        <v>489.3091250056671</v>
      </c>
      <c r="P29" s="58">
        <v>0</v>
      </c>
      <c r="Q29" s="56">
        <f t="shared" si="8"/>
        <v>0</v>
      </c>
      <c r="R29" s="56">
        <f t="shared" si="9"/>
        <v>0</v>
      </c>
      <c r="S29" s="58">
        <v>0</v>
      </c>
      <c r="T29" s="56">
        <f t="shared" si="10"/>
        <v>0</v>
      </c>
      <c r="U29" s="56">
        <f t="shared" si="11"/>
        <v>0</v>
      </c>
      <c r="V29" s="58">
        <v>2</v>
      </c>
      <c r="W29" s="56">
        <f t="shared" si="12"/>
        <v>71</v>
      </c>
      <c r="X29" s="56">
        <f t="shared" si="13"/>
        <v>978.6182500113342</v>
      </c>
      <c r="Y29" s="58">
        <v>3</v>
      </c>
      <c r="Z29" s="56">
        <f t="shared" si="14"/>
        <v>106.5</v>
      </c>
      <c r="AA29" s="56">
        <f t="shared" si="15"/>
        <v>1467.9273750170014</v>
      </c>
      <c r="AB29" s="58">
        <v>4</v>
      </c>
      <c r="AC29" s="56">
        <f t="shared" si="16"/>
        <v>142</v>
      </c>
      <c r="AD29" s="56">
        <f t="shared" si="17"/>
        <v>1957.2365000226685</v>
      </c>
      <c r="AE29" s="58">
        <v>3</v>
      </c>
      <c r="AF29" s="56">
        <f t="shared" si="18"/>
        <v>106.5</v>
      </c>
      <c r="AG29" s="56">
        <f t="shared" si="19"/>
        <v>1467.9273750170014</v>
      </c>
      <c r="AH29" s="58">
        <v>0</v>
      </c>
      <c r="AI29" s="56">
        <f t="shared" si="20"/>
        <v>0</v>
      </c>
      <c r="AJ29" s="56">
        <f t="shared" si="21"/>
        <v>0</v>
      </c>
      <c r="AK29" s="58">
        <v>0</v>
      </c>
      <c r="AL29" s="56">
        <f t="shared" si="22"/>
        <v>0</v>
      </c>
      <c r="AM29" s="56">
        <f t="shared" si="23"/>
        <v>0</v>
      </c>
      <c r="AN29" s="58">
        <v>0</v>
      </c>
      <c r="AO29" s="56">
        <f t="shared" si="24"/>
        <v>0</v>
      </c>
      <c r="AP29" s="56">
        <f t="shared" si="25"/>
        <v>0</v>
      </c>
      <c r="AQ29" s="58">
        <v>0</v>
      </c>
      <c r="AR29" s="56">
        <f t="shared" si="26"/>
        <v>0</v>
      </c>
      <c r="AS29" s="56">
        <f t="shared" si="27"/>
        <v>0</v>
      </c>
      <c r="AT29" s="58">
        <v>0</v>
      </c>
      <c r="AU29" s="56">
        <f t="shared" si="28"/>
        <v>0</v>
      </c>
      <c r="AV29" s="56">
        <f t="shared" si="29"/>
        <v>0</v>
      </c>
      <c r="AW29" s="60"/>
      <c r="AX29" s="56">
        <f t="shared" si="30"/>
        <v>0</v>
      </c>
      <c r="AY29" s="56">
        <f t="shared" si="31"/>
        <v>0</v>
      </c>
      <c r="AZ29" s="60"/>
      <c r="BA29" s="56">
        <f t="shared" si="32"/>
        <v>0</v>
      </c>
      <c r="BB29" s="56">
        <f t="shared" si="33"/>
        <v>0</v>
      </c>
      <c r="BC29" s="60"/>
      <c r="BD29" s="56">
        <f t="shared" si="34"/>
        <v>0</v>
      </c>
      <c r="BE29" s="56">
        <f t="shared" si="35"/>
        <v>0</v>
      </c>
      <c r="BF29" s="60"/>
      <c r="BG29" s="56">
        <f t="shared" si="36"/>
        <v>0</v>
      </c>
      <c r="BH29" s="56">
        <f t="shared" si="37"/>
        <v>0</v>
      </c>
      <c r="BI29" s="63">
        <v>0</v>
      </c>
      <c r="BJ29" s="56">
        <f t="shared" si="38"/>
        <v>0</v>
      </c>
      <c r="BK29" s="56">
        <f t="shared" si="39"/>
        <v>0</v>
      </c>
      <c r="BL29" s="60"/>
      <c r="BM29" s="56">
        <f t="shared" si="40"/>
        <v>0</v>
      </c>
      <c r="BN29" s="56">
        <f t="shared" si="41"/>
        <v>0</v>
      </c>
      <c r="BO29" s="60"/>
      <c r="BP29" s="56">
        <f t="shared" si="42"/>
        <v>0</v>
      </c>
      <c r="BQ29" s="56">
        <f t="shared" si="43"/>
        <v>0</v>
      </c>
      <c r="BR29" s="60"/>
      <c r="BS29" s="56">
        <f t="shared" si="44"/>
        <v>0</v>
      </c>
      <c r="BT29" s="56">
        <f t="shared" si="45"/>
        <v>0</v>
      </c>
      <c r="BU29" s="60"/>
      <c r="BV29" s="56">
        <f t="shared" si="46"/>
        <v>0</v>
      </c>
      <c r="BW29" s="56">
        <f t="shared" si="47"/>
        <v>0</v>
      </c>
      <c r="BX29" s="58"/>
      <c r="BY29" s="56">
        <f t="shared" si="48"/>
        <v>0</v>
      </c>
      <c r="BZ29" s="56">
        <f t="shared" si="49"/>
        <v>0</v>
      </c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2"/>
      <c r="CQ29" s="42"/>
      <c r="CR29" s="42"/>
      <c r="CS29" s="42"/>
    </row>
    <row r="30" spans="1:97" s="41" customFormat="1" ht="12.75">
      <c r="A30" s="53">
        <f t="shared" si="50"/>
        <v>36</v>
      </c>
      <c r="B30" s="54" t="s">
        <v>1</v>
      </c>
      <c r="C30" s="55">
        <f t="shared" si="51"/>
        <v>36.9</v>
      </c>
      <c r="D30" s="58">
        <v>2</v>
      </c>
      <c r="E30" s="56">
        <f t="shared" si="0"/>
        <v>73</v>
      </c>
      <c r="F30" s="56">
        <f t="shared" si="1"/>
        <v>1075.3130756001424</v>
      </c>
      <c r="G30" s="60">
        <v>1</v>
      </c>
      <c r="H30" s="56">
        <f t="shared" si="2"/>
        <v>36.5</v>
      </c>
      <c r="I30" s="56">
        <f t="shared" si="3"/>
        <v>537.6565378000712</v>
      </c>
      <c r="J30" s="58">
        <v>0</v>
      </c>
      <c r="K30" s="56">
        <f t="shared" si="4"/>
        <v>0</v>
      </c>
      <c r="L30" s="56">
        <f t="shared" si="5"/>
        <v>0</v>
      </c>
      <c r="M30" s="58">
        <v>0</v>
      </c>
      <c r="N30" s="56">
        <f t="shared" si="6"/>
        <v>0</v>
      </c>
      <c r="O30" s="56">
        <f t="shared" si="7"/>
        <v>0</v>
      </c>
      <c r="P30" s="58">
        <v>0</v>
      </c>
      <c r="Q30" s="56">
        <f t="shared" si="8"/>
        <v>0</v>
      </c>
      <c r="R30" s="56">
        <f t="shared" si="9"/>
        <v>0</v>
      </c>
      <c r="S30" s="58">
        <v>0</v>
      </c>
      <c r="T30" s="56">
        <f t="shared" si="10"/>
        <v>0</v>
      </c>
      <c r="U30" s="56">
        <f t="shared" si="11"/>
        <v>0</v>
      </c>
      <c r="V30" s="58">
        <v>2</v>
      </c>
      <c r="W30" s="56">
        <f t="shared" si="12"/>
        <v>73</v>
      </c>
      <c r="X30" s="56">
        <f t="shared" si="13"/>
        <v>1075.3130756001424</v>
      </c>
      <c r="Y30" s="58">
        <v>5</v>
      </c>
      <c r="Z30" s="56">
        <f t="shared" si="14"/>
        <v>182.5</v>
      </c>
      <c r="AA30" s="56">
        <f t="shared" si="15"/>
        <v>2688.282689000356</v>
      </c>
      <c r="AB30" s="58">
        <v>0</v>
      </c>
      <c r="AC30" s="56">
        <f t="shared" si="16"/>
        <v>0</v>
      </c>
      <c r="AD30" s="56">
        <f t="shared" si="17"/>
        <v>0</v>
      </c>
      <c r="AE30" s="58">
        <v>1</v>
      </c>
      <c r="AF30" s="56">
        <f t="shared" si="18"/>
        <v>36.5</v>
      </c>
      <c r="AG30" s="56">
        <f t="shared" si="19"/>
        <v>537.6565378000712</v>
      </c>
      <c r="AH30" s="58">
        <v>0</v>
      </c>
      <c r="AI30" s="56">
        <f t="shared" si="20"/>
        <v>0</v>
      </c>
      <c r="AJ30" s="56">
        <f t="shared" si="21"/>
        <v>0</v>
      </c>
      <c r="AK30" s="58">
        <v>0</v>
      </c>
      <c r="AL30" s="56">
        <f t="shared" si="22"/>
        <v>0</v>
      </c>
      <c r="AM30" s="56">
        <f t="shared" si="23"/>
        <v>0</v>
      </c>
      <c r="AN30" s="58">
        <v>0</v>
      </c>
      <c r="AO30" s="56">
        <f t="shared" si="24"/>
        <v>0</v>
      </c>
      <c r="AP30" s="56">
        <f t="shared" si="25"/>
        <v>0</v>
      </c>
      <c r="AQ30" s="58">
        <v>0</v>
      </c>
      <c r="AR30" s="56">
        <f t="shared" si="26"/>
        <v>0</v>
      </c>
      <c r="AS30" s="56">
        <f t="shared" si="27"/>
        <v>0</v>
      </c>
      <c r="AT30" s="58">
        <v>0</v>
      </c>
      <c r="AU30" s="56">
        <f t="shared" si="28"/>
        <v>0</v>
      </c>
      <c r="AV30" s="56">
        <f t="shared" si="29"/>
        <v>0</v>
      </c>
      <c r="AW30" s="60"/>
      <c r="AX30" s="56">
        <f t="shared" si="30"/>
        <v>0</v>
      </c>
      <c r="AY30" s="56">
        <f t="shared" si="31"/>
        <v>0</v>
      </c>
      <c r="AZ30" s="60"/>
      <c r="BA30" s="56">
        <f t="shared" si="32"/>
        <v>0</v>
      </c>
      <c r="BB30" s="56">
        <f t="shared" si="33"/>
        <v>0</v>
      </c>
      <c r="BC30" s="60"/>
      <c r="BD30" s="56">
        <f t="shared" si="34"/>
        <v>0</v>
      </c>
      <c r="BE30" s="56">
        <f t="shared" si="35"/>
        <v>0</v>
      </c>
      <c r="BF30" s="60"/>
      <c r="BG30" s="56">
        <f t="shared" si="36"/>
        <v>0</v>
      </c>
      <c r="BH30" s="56">
        <f t="shared" si="37"/>
        <v>0</v>
      </c>
      <c r="BI30" s="63">
        <v>0</v>
      </c>
      <c r="BJ30" s="56">
        <f t="shared" si="38"/>
        <v>0</v>
      </c>
      <c r="BK30" s="56">
        <f t="shared" si="39"/>
        <v>0</v>
      </c>
      <c r="BL30" s="60"/>
      <c r="BM30" s="56">
        <f t="shared" si="40"/>
        <v>0</v>
      </c>
      <c r="BN30" s="56">
        <f t="shared" si="41"/>
        <v>0</v>
      </c>
      <c r="BO30" s="60"/>
      <c r="BP30" s="56">
        <f t="shared" si="42"/>
        <v>0</v>
      </c>
      <c r="BQ30" s="56">
        <f t="shared" si="43"/>
        <v>0</v>
      </c>
      <c r="BR30" s="60"/>
      <c r="BS30" s="56">
        <f t="shared" si="44"/>
        <v>0</v>
      </c>
      <c r="BT30" s="56">
        <f t="shared" si="45"/>
        <v>0</v>
      </c>
      <c r="BU30" s="60"/>
      <c r="BV30" s="56">
        <f t="shared" si="46"/>
        <v>0</v>
      </c>
      <c r="BW30" s="56">
        <f t="shared" si="47"/>
        <v>0</v>
      </c>
      <c r="BX30" s="58"/>
      <c r="BY30" s="56">
        <f t="shared" si="48"/>
        <v>0</v>
      </c>
      <c r="BZ30" s="56">
        <f t="shared" si="49"/>
        <v>0</v>
      </c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2"/>
      <c r="CQ30" s="42"/>
      <c r="CR30" s="42"/>
      <c r="CS30" s="42"/>
    </row>
    <row r="31" spans="1:97" s="41" customFormat="1" ht="12.75">
      <c r="A31" s="53">
        <f t="shared" si="50"/>
        <v>37</v>
      </c>
      <c r="B31" s="54" t="s">
        <v>1</v>
      </c>
      <c r="C31" s="55">
        <f t="shared" si="51"/>
        <v>37.9</v>
      </c>
      <c r="D31" s="58">
        <v>5</v>
      </c>
      <c r="E31" s="56">
        <f t="shared" si="0"/>
        <v>187.5</v>
      </c>
      <c r="F31" s="56">
        <f t="shared" si="1"/>
        <v>2946.391313713066</v>
      </c>
      <c r="G31" s="60">
        <v>4</v>
      </c>
      <c r="H31" s="56">
        <f t="shared" si="2"/>
        <v>150</v>
      </c>
      <c r="I31" s="56">
        <f t="shared" si="3"/>
        <v>2357.113050970453</v>
      </c>
      <c r="J31" s="58">
        <v>0</v>
      </c>
      <c r="K31" s="56">
        <f t="shared" si="4"/>
        <v>0</v>
      </c>
      <c r="L31" s="56">
        <f t="shared" si="5"/>
        <v>0</v>
      </c>
      <c r="M31" s="58">
        <v>0</v>
      </c>
      <c r="N31" s="56">
        <f t="shared" si="6"/>
        <v>0</v>
      </c>
      <c r="O31" s="56">
        <f t="shared" si="7"/>
        <v>0</v>
      </c>
      <c r="P31" s="58">
        <v>0</v>
      </c>
      <c r="Q31" s="56">
        <f t="shared" si="8"/>
        <v>0</v>
      </c>
      <c r="R31" s="56">
        <f t="shared" si="9"/>
        <v>0</v>
      </c>
      <c r="S31" s="58">
        <v>0</v>
      </c>
      <c r="T31" s="56">
        <f t="shared" si="10"/>
        <v>0</v>
      </c>
      <c r="U31" s="56">
        <f t="shared" si="11"/>
        <v>0</v>
      </c>
      <c r="V31" s="58">
        <v>2</v>
      </c>
      <c r="W31" s="56">
        <f t="shared" si="12"/>
        <v>75</v>
      </c>
      <c r="X31" s="56">
        <f t="shared" si="13"/>
        <v>1178.5565254852265</v>
      </c>
      <c r="Y31" s="58">
        <v>1</v>
      </c>
      <c r="Z31" s="56">
        <f t="shared" si="14"/>
        <v>37.5</v>
      </c>
      <c r="AA31" s="56">
        <f t="shared" si="15"/>
        <v>589.2782627426133</v>
      </c>
      <c r="AB31" s="58">
        <v>2</v>
      </c>
      <c r="AC31" s="56">
        <f t="shared" si="16"/>
        <v>75</v>
      </c>
      <c r="AD31" s="56">
        <f t="shared" si="17"/>
        <v>1178.5565254852265</v>
      </c>
      <c r="AE31" s="58">
        <v>0</v>
      </c>
      <c r="AF31" s="56">
        <f t="shared" si="18"/>
        <v>0</v>
      </c>
      <c r="AG31" s="56">
        <f t="shared" si="19"/>
        <v>0</v>
      </c>
      <c r="AH31" s="58">
        <v>0</v>
      </c>
      <c r="AI31" s="56">
        <f t="shared" si="20"/>
        <v>0</v>
      </c>
      <c r="AJ31" s="56">
        <f t="shared" si="21"/>
        <v>0</v>
      </c>
      <c r="AK31" s="58">
        <v>0</v>
      </c>
      <c r="AL31" s="56">
        <f t="shared" si="22"/>
        <v>0</v>
      </c>
      <c r="AM31" s="56">
        <f t="shared" si="23"/>
        <v>0</v>
      </c>
      <c r="AN31" s="58">
        <v>0</v>
      </c>
      <c r="AO31" s="56">
        <f t="shared" si="24"/>
        <v>0</v>
      </c>
      <c r="AP31" s="56">
        <f t="shared" si="25"/>
        <v>0</v>
      </c>
      <c r="AQ31" s="58">
        <v>0</v>
      </c>
      <c r="AR31" s="56">
        <f t="shared" si="26"/>
        <v>0</v>
      </c>
      <c r="AS31" s="56">
        <f t="shared" si="27"/>
        <v>0</v>
      </c>
      <c r="AT31" s="58">
        <v>0</v>
      </c>
      <c r="AU31" s="56">
        <f t="shared" si="28"/>
        <v>0</v>
      </c>
      <c r="AV31" s="56">
        <f t="shared" si="29"/>
        <v>0</v>
      </c>
      <c r="AW31" s="60"/>
      <c r="AX31" s="56">
        <f t="shared" si="30"/>
        <v>0</v>
      </c>
      <c r="AY31" s="56">
        <f t="shared" si="31"/>
        <v>0</v>
      </c>
      <c r="AZ31" s="60"/>
      <c r="BA31" s="56">
        <f t="shared" si="32"/>
        <v>0</v>
      </c>
      <c r="BB31" s="56">
        <f t="shared" si="33"/>
        <v>0</v>
      </c>
      <c r="BC31" s="60"/>
      <c r="BD31" s="56">
        <f t="shared" si="34"/>
        <v>0</v>
      </c>
      <c r="BE31" s="56">
        <f t="shared" si="35"/>
        <v>0</v>
      </c>
      <c r="BF31" s="60"/>
      <c r="BG31" s="56">
        <f t="shared" si="36"/>
        <v>0</v>
      </c>
      <c r="BH31" s="56">
        <f t="shared" si="37"/>
        <v>0</v>
      </c>
      <c r="BI31" s="60">
        <v>0</v>
      </c>
      <c r="BJ31" s="56">
        <f t="shared" si="38"/>
        <v>0</v>
      </c>
      <c r="BK31" s="56">
        <f t="shared" si="39"/>
        <v>0</v>
      </c>
      <c r="BL31" s="60"/>
      <c r="BM31" s="56">
        <f t="shared" si="40"/>
        <v>0</v>
      </c>
      <c r="BN31" s="56">
        <f t="shared" si="41"/>
        <v>0</v>
      </c>
      <c r="BO31" s="60"/>
      <c r="BP31" s="56">
        <f t="shared" si="42"/>
        <v>0</v>
      </c>
      <c r="BQ31" s="56">
        <f t="shared" si="43"/>
        <v>0</v>
      </c>
      <c r="BR31" s="60"/>
      <c r="BS31" s="56">
        <f t="shared" si="44"/>
        <v>0</v>
      </c>
      <c r="BT31" s="56">
        <f t="shared" si="45"/>
        <v>0</v>
      </c>
      <c r="BU31" s="60"/>
      <c r="BV31" s="56">
        <f t="shared" si="46"/>
        <v>0</v>
      </c>
      <c r="BW31" s="56">
        <f t="shared" si="47"/>
        <v>0</v>
      </c>
      <c r="BX31" s="58"/>
      <c r="BY31" s="56">
        <f t="shared" si="48"/>
        <v>0</v>
      </c>
      <c r="BZ31" s="56">
        <f t="shared" si="49"/>
        <v>0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2"/>
      <c r="CQ31" s="42"/>
      <c r="CR31" s="42"/>
      <c r="CS31" s="42"/>
    </row>
    <row r="32" spans="1:97" s="41" customFormat="1" ht="12.75">
      <c r="A32" s="53">
        <f t="shared" si="50"/>
        <v>38</v>
      </c>
      <c r="B32" s="54" t="s">
        <v>1</v>
      </c>
      <c r="C32" s="55">
        <f t="shared" si="51"/>
        <v>38.9</v>
      </c>
      <c r="D32" s="58">
        <v>3</v>
      </c>
      <c r="E32" s="56">
        <f t="shared" si="0"/>
        <v>115.5</v>
      </c>
      <c r="F32" s="56">
        <f t="shared" si="1"/>
        <v>1932.899471405623</v>
      </c>
      <c r="G32" s="60">
        <v>0</v>
      </c>
      <c r="H32" s="56">
        <f t="shared" si="2"/>
        <v>0</v>
      </c>
      <c r="I32" s="56">
        <f t="shared" si="3"/>
        <v>0</v>
      </c>
      <c r="J32" s="60">
        <v>0</v>
      </c>
      <c r="K32" s="56">
        <f t="shared" si="4"/>
        <v>0</v>
      </c>
      <c r="L32" s="56">
        <f t="shared" si="5"/>
        <v>0</v>
      </c>
      <c r="M32" s="58">
        <v>0</v>
      </c>
      <c r="N32" s="56">
        <f t="shared" si="6"/>
        <v>0</v>
      </c>
      <c r="O32" s="56">
        <f t="shared" si="7"/>
        <v>0</v>
      </c>
      <c r="P32" s="58">
        <v>0</v>
      </c>
      <c r="Q32" s="56">
        <f t="shared" si="8"/>
        <v>0</v>
      </c>
      <c r="R32" s="56">
        <f t="shared" si="9"/>
        <v>0</v>
      </c>
      <c r="S32" s="58">
        <v>0</v>
      </c>
      <c r="T32" s="56">
        <f t="shared" si="10"/>
        <v>0</v>
      </c>
      <c r="U32" s="56">
        <f t="shared" si="11"/>
        <v>0</v>
      </c>
      <c r="V32" s="58">
        <v>1</v>
      </c>
      <c r="W32" s="56">
        <f t="shared" si="12"/>
        <v>38.5</v>
      </c>
      <c r="X32" s="56">
        <f t="shared" si="13"/>
        <v>644.2998238018744</v>
      </c>
      <c r="Y32" s="58">
        <v>1</v>
      </c>
      <c r="Z32" s="56">
        <f t="shared" si="14"/>
        <v>38.5</v>
      </c>
      <c r="AA32" s="56">
        <f t="shared" si="15"/>
        <v>644.2998238018744</v>
      </c>
      <c r="AB32" s="58">
        <v>0</v>
      </c>
      <c r="AC32" s="56">
        <f t="shared" si="16"/>
        <v>0</v>
      </c>
      <c r="AD32" s="56">
        <f t="shared" si="17"/>
        <v>0</v>
      </c>
      <c r="AE32" s="58">
        <v>0</v>
      </c>
      <c r="AF32" s="56">
        <f t="shared" si="18"/>
        <v>0</v>
      </c>
      <c r="AG32" s="56">
        <f t="shared" si="19"/>
        <v>0</v>
      </c>
      <c r="AH32" s="58">
        <v>0</v>
      </c>
      <c r="AI32" s="56">
        <f t="shared" si="20"/>
        <v>0</v>
      </c>
      <c r="AJ32" s="56">
        <f t="shared" si="21"/>
        <v>0</v>
      </c>
      <c r="AK32" s="58">
        <v>0</v>
      </c>
      <c r="AL32" s="56">
        <f t="shared" si="22"/>
        <v>0</v>
      </c>
      <c r="AM32" s="56">
        <f t="shared" si="23"/>
        <v>0</v>
      </c>
      <c r="AN32" s="58">
        <v>0</v>
      </c>
      <c r="AO32" s="56">
        <f t="shared" si="24"/>
        <v>0</v>
      </c>
      <c r="AP32" s="56">
        <f t="shared" si="25"/>
        <v>0</v>
      </c>
      <c r="AQ32" s="58">
        <v>0</v>
      </c>
      <c r="AR32" s="56">
        <f t="shared" si="26"/>
        <v>0</v>
      </c>
      <c r="AS32" s="56">
        <f t="shared" si="27"/>
        <v>0</v>
      </c>
      <c r="AT32" s="58">
        <v>0</v>
      </c>
      <c r="AU32" s="56">
        <f t="shared" si="28"/>
        <v>0</v>
      </c>
      <c r="AV32" s="56">
        <f t="shared" si="29"/>
        <v>0</v>
      </c>
      <c r="AW32" s="60"/>
      <c r="AX32" s="56">
        <f t="shared" si="30"/>
        <v>0</v>
      </c>
      <c r="AY32" s="56">
        <f t="shared" si="31"/>
        <v>0</v>
      </c>
      <c r="AZ32" s="60"/>
      <c r="BA32" s="56">
        <f t="shared" si="32"/>
        <v>0</v>
      </c>
      <c r="BB32" s="56">
        <f t="shared" si="33"/>
        <v>0</v>
      </c>
      <c r="BC32" s="60"/>
      <c r="BD32" s="56">
        <f t="shared" si="34"/>
        <v>0</v>
      </c>
      <c r="BE32" s="56">
        <f t="shared" si="35"/>
        <v>0</v>
      </c>
      <c r="BF32" s="60"/>
      <c r="BG32" s="56">
        <f t="shared" si="36"/>
        <v>0</v>
      </c>
      <c r="BH32" s="56">
        <f t="shared" si="37"/>
        <v>0</v>
      </c>
      <c r="BI32" s="60">
        <v>0</v>
      </c>
      <c r="BJ32" s="56">
        <f t="shared" si="38"/>
        <v>0</v>
      </c>
      <c r="BK32" s="56">
        <f t="shared" si="39"/>
        <v>0</v>
      </c>
      <c r="BL32" s="60"/>
      <c r="BM32" s="56">
        <f t="shared" si="40"/>
        <v>0</v>
      </c>
      <c r="BN32" s="56">
        <f t="shared" si="41"/>
        <v>0</v>
      </c>
      <c r="BO32" s="60"/>
      <c r="BP32" s="56">
        <f t="shared" si="42"/>
        <v>0</v>
      </c>
      <c r="BQ32" s="56">
        <f t="shared" si="43"/>
        <v>0</v>
      </c>
      <c r="BR32" s="60"/>
      <c r="BS32" s="56">
        <f t="shared" si="44"/>
        <v>0</v>
      </c>
      <c r="BT32" s="56">
        <f t="shared" si="45"/>
        <v>0</v>
      </c>
      <c r="BU32" s="60"/>
      <c r="BV32" s="56">
        <f t="shared" si="46"/>
        <v>0</v>
      </c>
      <c r="BW32" s="56">
        <f t="shared" si="47"/>
        <v>0</v>
      </c>
      <c r="BX32" s="58"/>
      <c r="BY32" s="56">
        <f t="shared" si="48"/>
        <v>0</v>
      </c>
      <c r="BZ32" s="56">
        <f t="shared" si="49"/>
        <v>0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2"/>
      <c r="CQ32" s="42"/>
      <c r="CR32" s="42"/>
      <c r="CS32" s="42"/>
    </row>
    <row r="33" spans="1:97" s="41" customFormat="1" ht="12.75">
      <c r="A33" s="53">
        <f t="shared" si="50"/>
        <v>39</v>
      </c>
      <c r="B33" s="54" t="s">
        <v>1</v>
      </c>
      <c r="C33" s="55">
        <f t="shared" si="51"/>
        <v>39.9</v>
      </c>
      <c r="D33" s="60">
        <v>0</v>
      </c>
      <c r="E33" s="56">
        <f t="shared" si="0"/>
        <v>0</v>
      </c>
      <c r="F33" s="56">
        <f t="shared" si="1"/>
        <v>0</v>
      </c>
      <c r="G33" s="60">
        <v>3</v>
      </c>
      <c r="H33" s="56">
        <f t="shared" si="2"/>
        <v>118.5</v>
      </c>
      <c r="I33" s="56">
        <f t="shared" si="3"/>
        <v>2108.54419156841</v>
      </c>
      <c r="J33" s="60">
        <v>0</v>
      </c>
      <c r="K33" s="56">
        <f t="shared" si="4"/>
        <v>0</v>
      </c>
      <c r="L33" s="56">
        <f t="shared" si="5"/>
        <v>0</v>
      </c>
      <c r="M33" s="58">
        <v>0</v>
      </c>
      <c r="N33" s="56">
        <f t="shared" si="6"/>
        <v>0</v>
      </c>
      <c r="O33" s="56">
        <f t="shared" si="7"/>
        <v>0</v>
      </c>
      <c r="P33" s="58">
        <v>0</v>
      </c>
      <c r="Q33" s="56">
        <f t="shared" si="8"/>
        <v>0</v>
      </c>
      <c r="R33" s="56">
        <f t="shared" si="9"/>
        <v>0</v>
      </c>
      <c r="S33" s="58">
        <v>0</v>
      </c>
      <c r="T33" s="56">
        <f t="shared" si="10"/>
        <v>0</v>
      </c>
      <c r="U33" s="56">
        <f t="shared" si="11"/>
        <v>0</v>
      </c>
      <c r="V33" s="58">
        <v>1</v>
      </c>
      <c r="W33" s="56">
        <f t="shared" si="12"/>
        <v>39.5</v>
      </c>
      <c r="X33" s="56">
        <f t="shared" si="13"/>
        <v>702.8480638561367</v>
      </c>
      <c r="Y33" s="58">
        <v>0</v>
      </c>
      <c r="Z33" s="56">
        <f t="shared" si="14"/>
        <v>0</v>
      </c>
      <c r="AA33" s="56">
        <f t="shared" si="15"/>
        <v>0</v>
      </c>
      <c r="AB33" s="58">
        <v>1</v>
      </c>
      <c r="AC33" s="56">
        <f t="shared" si="16"/>
        <v>39.5</v>
      </c>
      <c r="AD33" s="56">
        <f t="shared" si="17"/>
        <v>702.8480638561367</v>
      </c>
      <c r="AE33" s="58">
        <v>0</v>
      </c>
      <c r="AF33" s="56">
        <f t="shared" si="18"/>
        <v>0</v>
      </c>
      <c r="AG33" s="56">
        <f t="shared" si="19"/>
        <v>0</v>
      </c>
      <c r="AH33" s="58">
        <v>0</v>
      </c>
      <c r="AI33" s="56">
        <f t="shared" si="20"/>
        <v>0</v>
      </c>
      <c r="AJ33" s="56">
        <f t="shared" si="21"/>
        <v>0</v>
      </c>
      <c r="AK33" s="58">
        <v>0</v>
      </c>
      <c r="AL33" s="56">
        <f t="shared" si="22"/>
        <v>0</v>
      </c>
      <c r="AM33" s="56">
        <f t="shared" si="23"/>
        <v>0</v>
      </c>
      <c r="AN33" s="58">
        <v>0</v>
      </c>
      <c r="AO33" s="56">
        <f t="shared" si="24"/>
        <v>0</v>
      </c>
      <c r="AP33" s="56">
        <f t="shared" si="25"/>
        <v>0</v>
      </c>
      <c r="AQ33" s="58">
        <v>0</v>
      </c>
      <c r="AR33" s="56">
        <f t="shared" si="26"/>
        <v>0</v>
      </c>
      <c r="AS33" s="56">
        <f t="shared" si="27"/>
        <v>0</v>
      </c>
      <c r="AT33" s="58">
        <v>0</v>
      </c>
      <c r="AU33" s="56">
        <f t="shared" si="28"/>
        <v>0</v>
      </c>
      <c r="AV33" s="56">
        <f t="shared" si="29"/>
        <v>0</v>
      </c>
      <c r="AW33" s="60"/>
      <c r="AX33" s="56">
        <f t="shared" si="30"/>
        <v>0</v>
      </c>
      <c r="AY33" s="56">
        <f t="shared" si="31"/>
        <v>0</v>
      </c>
      <c r="AZ33" s="60"/>
      <c r="BA33" s="56">
        <f t="shared" si="32"/>
        <v>0</v>
      </c>
      <c r="BB33" s="56">
        <f t="shared" si="33"/>
        <v>0</v>
      </c>
      <c r="BC33" s="60"/>
      <c r="BD33" s="56">
        <f t="shared" si="34"/>
        <v>0</v>
      </c>
      <c r="BE33" s="56">
        <f t="shared" si="35"/>
        <v>0</v>
      </c>
      <c r="BF33" s="60"/>
      <c r="BG33" s="56">
        <f t="shared" si="36"/>
        <v>0</v>
      </c>
      <c r="BH33" s="56">
        <f t="shared" si="37"/>
        <v>0</v>
      </c>
      <c r="BI33" s="60">
        <v>0</v>
      </c>
      <c r="BJ33" s="56">
        <f t="shared" si="38"/>
        <v>0</v>
      </c>
      <c r="BK33" s="56">
        <f t="shared" si="39"/>
        <v>0</v>
      </c>
      <c r="BL33" s="60"/>
      <c r="BM33" s="56">
        <f t="shared" si="40"/>
        <v>0</v>
      </c>
      <c r="BN33" s="56">
        <f t="shared" si="41"/>
        <v>0</v>
      </c>
      <c r="BO33" s="60"/>
      <c r="BP33" s="56">
        <f t="shared" si="42"/>
        <v>0</v>
      </c>
      <c r="BQ33" s="56">
        <f t="shared" si="43"/>
        <v>0</v>
      </c>
      <c r="BR33" s="60"/>
      <c r="BS33" s="56">
        <f t="shared" si="44"/>
        <v>0</v>
      </c>
      <c r="BT33" s="56">
        <f t="shared" si="45"/>
        <v>0</v>
      </c>
      <c r="BU33" s="60"/>
      <c r="BV33" s="56">
        <f t="shared" si="46"/>
        <v>0</v>
      </c>
      <c r="BW33" s="56">
        <f t="shared" si="47"/>
        <v>0</v>
      </c>
      <c r="BX33" s="58"/>
      <c r="BY33" s="56">
        <f t="shared" si="48"/>
        <v>0</v>
      </c>
      <c r="BZ33" s="56">
        <f t="shared" si="49"/>
        <v>0</v>
      </c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2"/>
      <c r="CQ33" s="42"/>
      <c r="CR33" s="42"/>
      <c r="CS33" s="42"/>
    </row>
    <row r="34" spans="1:97" s="41" customFormat="1" ht="12.75">
      <c r="A34" s="53">
        <f t="shared" si="50"/>
        <v>40</v>
      </c>
      <c r="B34" s="54" t="s">
        <v>1</v>
      </c>
      <c r="C34" s="55">
        <f t="shared" si="51"/>
        <v>40.9</v>
      </c>
      <c r="D34" s="60">
        <v>1</v>
      </c>
      <c r="E34" s="56">
        <f t="shared" si="0"/>
        <v>40.5</v>
      </c>
      <c r="F34" s="56">
        <f t="shared" si="1"/>
        <v>765.0511237464228</v>
      </c>
      <c r="G34" s="60">
        <v>1</v>
      </c>
      <c r="H34" s="56">
        <f t="shared" si="2"/>
        <v>40.5</v>
      </c>
      <c r="I34" s="56">
        <f t="shared" si="3"/>
        <v>765.0511237464228</v>
      </c>
      <c r="J34" s="60">
        <v>0</v>
      </c>
      <c r="K34" s="56">
        <f t="shared" si="4"/>
        <v>0</v>
      </c>
      <c r="L34" s="56">
        <f t="shared" si="5"/>
        <v>0</v>
      </c>
      <c r="M34" s="60">
        <v>0</v>
      </c>
      <c r="N34" s="56">
        <f t="shared" si="6"/>
        <v>0</v>
      </c>
      <c r="O34" s="56">
        <f t="shared" si="7"/>
        <v>0</v>
      </c>
      <c r="P34" s="60">
        <v>0</v>
      </c>
      <c r="Q34" s="56">
        <f t="shared" si="8"/>
        <v>0</v>
      </c>
      <c r="R34" s="56">
        <f t="shared" si="9"/>
        <v>0</v>
      </c>
      <c r="S34" s="60">
        <v>0</v>
      </c>
      <c r="T34" s="56">
        <f t="shared" si="10"/>
        <v>0</v>
      </c>
      <c r="U34" s="56">
        <f t="shared" si="11"/>
        <v>0</v>
      </c>
      <c r="V34" s="60">
        <v>0</v>
      </c>
      <c r="W34" s="56">
        <f t="shared" si="12"/>
        <v>0</v>
      </c>
      <c r="X34" s="56">
        <f t="shared" si="13"/>
        <v>0</v>
      </c>
      <c r="Y34" s="58">
        <v>0</v>
      </c>
      <c r="Z34" s="56">
        <f t="shared" si="14"/>
        <v>0</v>
      </c>
      <c r="AA34" s="56">
        <f t="shared" si="15"/>
        <v>0</v>
      </c>
      <c r="AB34" s="58">
        <v>0</v>
      </c>
      <c r="AC34" s="56">
        <f t="shared" si="16"/>
        <v>0</v>
      </c>
      <c r="AD34" s="56">
        <f t="shared" si="17"/>
        <v>0</v>
      </c>
      <c r="AE34" s="58">
        <v>0</v>
      </c>
      <c r="AF34" s="56">
        <f t="shared" si="18"/>
        <v>0</v>
      </c>
      <c r="AG34" s="56">
        <f t="shared" si="19"/>
        <v>0</v>
      </c>
      <c r="AH34" s="58">
        <v>0</v>
      </c>
      <c r="AI34" s="56">
        <f t="shared" si="20"/>
        <v>0</v>
      </c>
      <c r="AJ34" s="56">
        <f t="shared" si="21"/>
        <v>0</v>
      </c>
      <c r="AK34" s="58">
        <v>0</v>
      </c>
      <c r="AL34" s="56">
        <f t="shared" si="22"/>
        <v>0</v>
      </c>
      <c r="AM34" s="56">
        <f t="shared" si="23"/>
        <v>0</v>
      </c>
      <c r="AN34" s="58">
        <v>0</v>
      </c>
      <c r="AO34" s="56">
        <f t="shared" si="24"/>
        <v>0</v>
      </c>
      <c r="AP34" s="56">
        <f t="shared" si="25"/>
        <v>0</v>
      </c>
      <c r="AQ34" s="58">
        <v>0</v>
      </c>
      <c r="AR34" s="56">
        <f t="shared" si="26"/>
        <v>0</v>
      </c>
      <c r="AS34" s="56">
        <f t="shared" si="27"/>
        <v>0</v>
      </c>
      <c r="AT34" s="58">
        <v>0</v>
      </c>
      <c r="AU34" s="56">
        <f t="shared" si="28"/>
        <v>0</v>
      </c>
      <c r="AV34" s="56">
        <f t="shared" si="29"/>
        <v>0</v>
      </c>
      <c r="AW34" s="60"/>
      <c r="AX34" s="56">
        <f t="shared" si="30"/>
        <v>0</v>
      </c>
      <c r="AY34" s="56">
        <f t="shared" si="31"/>
        <v>0</v>
      </c>
      <c r="AZ34" s="60"/>
      <c r="BA34" s="56">
        <f t="shared" si="32"/>
        <v>0</v>
      </c>
      <c r="BB34" s="56">
        <f t="shared" si="33"/>
        <v>0</v>
      </c>
      <c r="BC34" s="60"/>
      <c r="BD34" s="56">
        <f t="shared" si="34"/>
        <v>0</v>
      </c>
      <c r="BE34" s="56">
        <f t="shared" si="35"/>
        <v>0</v>
      </c>
      <c r="BF34" s="60"/>
      <c r="BG34" s="56">
        <f t="shared" si="36"/>
        <v>0</v>
      </c>
      <c r="BH34" s="56">
        <f t="shared" si="37"/>
        <v>0</v>
      </c>
      <c r="BI34" s="60">
        <v>0</v>
      </c>
      <c r="BJ34" s="56">
        <f t="shared" si="38"/>
        <v>0</v>
      </c>
      <c r="BK34" s="56">
        <f t="shared" si="39"/>
        <v>0</v>
      </c>
      <c r="BL34" s="60"/>
      <c r="BM34" s="56">
        <f t="shared" si="40"/>
        <v>0</v>
      </c>
      <c r="BN34" s="56">
        <f t="shared" si="41"/>
        <v>0</v>
      </c>
      <c r="BO34" s="60"/>
      <c r="BP34" s="56">
        <f t="shared" si="42"/>
        <v>0</v>
      </c>
      <c r="BQ34" s="56">
        <f t="shared" si="43"/>
        <v>0</v>
      </c>
      <c r="BR34" s="60"/>
      <c r="BS34" s="56">
        <f t="shared" si="44"/>
        <v>0</v>
      </c>
      <c r="BT34" s="56">
        <f t="shared" si="45"/>
        <v>0</v>
      </c>
      <c r="BU34" s="60"/>
      <c r="BV34" s="56">
        <f t="shared" si="46"/>
        <v>0</v>
      </c>
      <c r="BW34" s="56">
        <f t="shared" si="47"/>
        <v>0</v>
      </c>
      <c r="BX34" s="58"/>
      <c r="BY34" s="56">
        <f t="shared" si="48"/>
        <v>0</v>
      </c>
      <c r="BZ34" s="56">
        <f t="shared" si="49"/>
        <v>0</v>
      </c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2"/>
      <c r="CQ34" s="42"/>
      <c r="CR34" s="42"/>
      <c r="CS34" s="42"/>
    </row>
    <row r="35" spans="1:97" s="41" customFormat="1" ht="12.75">
      <c r="A35" s="53">
        <f t="shared" si="50"/>
        <v>41</v>
      </c>
      <c r="B35" s="54" t="s">
        <v>1</v>
      </c>
      <c r="C35" s="55">
        <f t="shared" si="51"/>
        <v>41.9</v>
      </c>
      <c r="D35" s="60">
        <v>0</v>
      </c>
      <c r="E35" s="56">
        <f t="shared" si="0"/>
        <v>0</v>
      </c>
      <c r="F35" s="56">
        <f t="shared" si="1"/>
        <v>0</v>
      </c>
      <c r="G35" s="60">
        <v>0</v>
      </c>
      <c r="H35" s="56">
        <f t="shared" si="2"/>
        <v>0</v>
      </c>
      <c r="I35" s="56">
        <f t="shared" si="3"/>
        <v>0</v>
      </c>
      <c r="J35" s="60">
        <v>0</v>
      </c>
      <c r="K35" s="56">
        <f t="shared" si="4"/>
        <v>0</v>
      </c>
      <c r="L35" s="56">
        <f t="shared" si="5"/>
        <v>0</v>
      </c>
      <c r="M35" s="60">
        <v>0</v>
      </c>
      <c r="N35" s="56">
        <f t="shared" si="6"/>
        <v>0</v>
      </c>
      <c r="O35" s="56">
        <f t="shared" si="7"/>
        <v>0</v>
      </c>
      <c r="P35" s="60">
        <v>0</v>
      </c>
      <c r="Q35" s="56">
        <f t="shared" si="8"/>
        <v>0</v>
      </c>
      <c r="R35" s="56">
        <f t="shared" si="9"/>
        <v>0</v>
      </c>
      <c r="S35" s="60">
        <v>0</v>
      </c>
      <c r="T35" s="56">
        <f t="shared" si="10"/>
        <v>0</v>
      </c>
      <c r="U35" s="56">
        <f t="shared" si="11"/>
        <v>0</v>
      </c>
      <c r="V35" s="60">
        <v>0</v>
      </c>
      <c r="W35" s="56">
        <f t="shared" si="12"/>
        <v>0</v>
      </c>
      <c r="X35" s="56">
        <f t="shared" si="13"/>
        <v>0</v>
      </c>
      <c r="Y35" s="60">
        <v>0</v>
      </c>
      <c r="Z35" s="56">
        <f t="shared" si="14"/>
        <v>0</v>
      </c>
      <c r="AA35" s="56">
        <f t="shared" si="15"/>
        <v>0</v>
      </c>
      <c r="AB35" s="60">
        <v>0</v>
      </c>
      <c r="AC35" s="56">
        <f t="shared" si="16"/>
        <v>0</v>
      </c>
      <c r="AD35" s="56">
        <f t="shared" si="17"/>
        <v>0</v>
      </c>
      <c r="AE35" s="60">
        <v>0</v>
      </c>
      <c r="AF35" s="56">
        <f t="shared" si="18"/>
        <v>0</v>
      </c>
      <c r="AG35" s="56">
        <f t="shared" si="19"/>
        <v>0</v>
      </c>
      <c r="AH35" s="60">
        <v>0</v>
      </c>
      <c r="AI35" s="56">
        <f t="shared" si="20"/>
        <v>0</v>
      </c>
      <c r="AJ35" s="56">
        <f t="shared" si="21"/>
        <v>0</v>
      </c>
      <c r="AK35" s="60">
        <v>0</v>
      </c>
      <c r="AL35" s="56">
        <f t="shared" si="22"/>
        <v>0</v>
      </c>
      <c r="AM35" s="56">
        <f t="shared" si="23"/>
        <v>0</v>
      </c>
      <c r="AN35" s="60">
        <v>0</v>
      </c>
      <c r="AO35" s="56">
        <f t="shared" si="24"/>
        <v>0</v>
      </c>
      <c r="AP35" s="56">
        <f t="shared" si="25"/>
        <v>0</v>
      </c>
      <c r="AQ35" s="60">
        <v>0</v>
      </c>
      <c r="AR35" s="56">
        <f t="shared" si="26"/>
        <v>0</v>
      </c>
      <c r="AS35" s="56">
        <f t="shared" si="27"/>
        <v>0</v>
      </c>
      <c r="AT35" s="60">
        <v>0</v>
      </c>
      <c r="AU35" s="56">
        <f t="shared" si="28"/>
        <v>0</v>
      </c>
      <c r="AV35" s="56">
        <f t="shared" si="29"/>
        <v>0</v>
      </c>
      <c r="AW35" s="60"/>
      <c r="AX35" s="56">
        <f t="shared" si="30"/>
        <v>0</v>
      </c>
      <c r="AY35" s="56">
        <f t="shared" si="31"/>
        <v>0</v>
      </c>
      <c r="AZ35" s="60"/>
      <c r="BA35" s="56">
        <f t="shared" si="32"/>
        <v>0</v>
      </c>
      <c r="BB35" s="56">
        <f t="shared" si="33"/>
        <v>0</v>
      </c>
      <c r="BC35" s="60"/>
      <c r="BD35" s="56">
        <f t="shared" si="34"/>
        <v>0</v>
      </c>
      <c r="BE35" s="56">
        <f t="shared" si="35"/>
        <v>0</v>
      </c>
      <c r="BF35" s="60"/>
      <c r="BG35" s="56">
        <f t="shared" si="36"/>
        <v>0</v>
      </c>
      <c r="BH35" s="56">
        <f t="shared" si="37"/>
        <v>0</v>
      </c>
      <c r="BI35" s="60">
        <v>0</v>
      </c>
      <c r="BJ35" s="56">
        <f t="shared" si="38"/>
        <v>0</v>
      </c>
      <c r="BK35" s="56">
        <f t="shared" si="39"/>
        <v>0</v>
      </c>
      <c r="BL35" s="60"/>
      <c r="BM35" s="56">
        <f t="shared" si="40"/>
        <v>0</v>
      </c>
      <c r="BN35" s="56">
        <f t="shared" si="41"/>
        <v>0</v>
      </c>
      <c r="BO35" s="60"/>
      <c r="BP35" s="56">
        <f t="shared" si="42"/>
        <v>0</v>
      </c>
      <c r="BQ35" s="56">
        <f t="shared" si="43"/>
        <v>0</v>
      </c>
      <c r="BR35" s="60"/>
      <c r="BS35" s="56">
        <f t="shared" si="44"/>
        <v>0</v>
      </c>
      <c r="BT35" s="56">
        <f t="shared" si="45"/>
        <v>0</v>
      </c>
      <c r="BU35" s="60"/>
      <c r="BV35" s="56">
        <f t="shared" si="46"/>
        <v>0</v>
      </c>
      <c r="BW35" s="56">
        <f t="shared" si="47"/>
        <v>0</v>
      </c>
      <c r="BX35" s="58"/>
      <c r="BY35" s="56">
        <f t="shared" si="48"/>
        <v>0</v>
      </c>
      <c r="BZ35" s="56">
        <f t="shared" si="49"/>
        <v>0</v>
      </c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2"/>
      <c r="CQ35" s="42"/>
      <c r="CR35" s="42"/>
      <c r="CS35" s="42"/>
    </row>
    <row r="36" spans="1:97" s="41" customFormat="1" ht="12.75">
      <c r="A36" s="53">
        <f t="shared" si="50"/>
        <v>42</v>
      </c>
      <c r="B36" s="54" t="s">
        <v>1</v>
      </c>
      <c r="C36" s="55">
        <f t="shared" si="51"/>
        <v>42.9</v>
      </c>
      <c r="D36" s="60">
        <v>0</v>
      </c>
      <c r="E36" s="56">
        <f t="shared" si="0"/>
        <v>0</v>
      </c>
      <c r="F36" s="56">
        <f t="shared" si="1"/>
        <v>0</v>
      </c>
      <c r="G36" s="60">
        <v>0</v>
      </c>
      <c r="H36" s="56">
        <f t="shared" si="2"/>
        <v>0</v>
      </c>
      <c r="I36" s="56">
        <f t="shared" si="3"/>
        <v>0</v>
      </c>
      <c r="J36" s="60">
        <v>0</v>
      </c>
      <c r="K36" s="56">
        <f t="shared" si="4"/>
        <v>0</v>
      </c>
      <c r="L36" s="56">
        <f t="shared" si="5"/>
        <v>0</v>
      </c>
      <c r="M36" s="60">
        <v>0</v>
      </c>
      <c r="N36" s="56">
        <f t="shared" si="6"/>
        <v>0</v>
      </c>
      <c r="O36" s="56">
        <f t="shared" si="7"/>
        <v>0</v>
      </c>
      <c r="P36" s="60">
        <v>0</v>
      </c>
      <c r="Q36" s="56">
        <f t="shared" si="8"/>
        <v>0</v>
      </c>
      <c r="R36" s="56">
        <f t="shared" si="9"/>
        <v>0</v>
      </c>
      <c r="S36" s="60">
        <v>0</v>
      </c>
      <c r="T36" s="56">
        <f t="shared" si="10"/>
        <v>0</v>
      </c>
      <c r="U36" s="56">
        <f t="shared" si="11"/>
        <v>0</v>
      </c>
      <c r="V36" s="60">
        <v>0</v>
      </c>
      <c r="W36" s="56">
        <f t="shared" si="12"/>
        <v>0</v>
      </c>
      <c r="X36" s="56">
        <f t="shared" si="13"/>
        <v>0</v>
      </c>
      <c r="Y36" s="60">
        <v>0</v>
      </c>
      <c r="Z36" s="56">
        <f t="shared" si="14"/>
        <v>0</v>
      </c>
      <c r="AA36" s="56">
        <f t="shared" si="15"/>
        <v>0</v>
      </c>
      <c r="AB36" s="60">
        <v>0</v>
      </c>
      <c r="AC36" s="56">
        <f t="shared" si="16"/>
        <v>0</v>
      </c>
      <c r="AD36" s="56">
        <f t="shared" si="17"/>
        <v>0</v>
      </c>
      <c r="AE36" s="60">
        <v>0</v>
      </c>
      <c r="AF36" s="56">
        <f t="shared" si="18"/>
        <v>0</v>
      </c>
      <c r="AG36" s="56">
        <f t="shared" si="19"/>
        <v>0</v>
      </c>
      <c r="AH36" s="60">
        <v>0</v>
      </c>
      <c r="AI36" s="56">
        <f t="shared" si="20"/>
        <v>0</v>
      </c>
      <c r="AJ36" s="56">
        <f t="shared" si="21"/>
        <v>0</v>
      </c>
      <c r="AK36" s="60">
        <v>0</v>
      </c>
      <c r="AL36" s="56">
        <f t="shared" si="22"/>
        <v>0</v>
      </c>
      <c r="AM36" s="56">
        <f t="shared" si="23"/>
        <v>0</v>
      </c>
      <c r="AN36" s="60">
        <v>0</v>
      </c>
      <c r="AO36" s="56">
        <f t="shared" si="24"/>
        <v>0</v>
      </c>
      <c r="AP36" s="56">
        <f t="shared" si="25"/>
        <v>0</v>
      </c>
      <c r="AQ36" s="60">
        <v>0</v>
      </c>
      <c r="AR36" s="56">
        <f t="shared" si="26"/>
        <v>0</v>
      </c>
      <c r="AS36" s="56">
        <f t="shared" si="27"/>
        <v>0</v>
      </c>
      <c r="AT36" s="60">
        <v>0</v>
      </c>
      <c r="AU36" s="56">
        <f t="shared" si="28"/>
        <v>0</v>
      </c>
      <c r="AV36" s="56">
        <f t="shared" si="29"/>
        <v>0</v>
      </c>
      <c r="AW36" s="60"/>
      <c r="AX36" s="56">
        <f t="shared" si="30"/>
        <v>0</v>
      </c>
      <c r="AY36" s="56">
        <f t="shared" si="31"/>
        <v>0</v>
      </c>
      <c r="AZ36" s="60"/>
      <c r="BA36" s="56">
        <f t="shared" si="32"/>
        <v>0</v>
      </c>
      <c r="BB36" s="56">
        <f t="shared" si="33"/>
        <v>0</v>
      </c>
      <c r="BC36" s="60"/>
      <c r="BD36" s="56">
        <f t="shared" si="34"/>
        <v>0</v>
      </c>
      <c r="BE36" s="56">
        <f t="shared" si="35"/>
        <v>0</v>
      </c>
      <c r="BF36" s="60"/>
      <c r="BG36" s="56">
        <f t="shared" si="36"/>
        <v>0</v>
      </c>
      <c r="BH36" s="56">
        <f t="shared" si="37"/>
        <v>0</v>
      </c>
      <c r="BI36" s="60">
        <v>0</v>
      </c>
      <c r="BJ36" s="56">
        <f t="shared" si="38"/>
        <v>0</v>
      </c>
      <c r="BK36" s="56">
        <f t="shared" si="39"/>
        <v>0</v>
      </c>
      <c r="BL36" s="60"/>
      <c r="BM36" s="56">
        <f t="shared" si="40"/>
        <v>0</v>
      </c>
      <c r="BN36" s="56">
        <f t="shared" si="41"/>
        <v>0</v>
      </c>
      <c r="BO36" s="60"/>
      <c r="BP36" s="56">
        <f t="shared" si="42"/>
        <v>0</v>
      </c>
      <c r="BQ36" s="56">
        <f t="shared" si="43"/>
        <v>0</v>
      </c>
      <c r="BR36" s="60"/>
      <c r="BS36" s="56">
        <f t="shared" si="44"/>
        <v>0</v>
      </c>
      <c r="BT36" s="56">
        <f t="shared" si="45"/>
        <v>0</v>
      </c>
      <c r="BU36" s="60"/>
      <c r="BV36" s="56">
        <f t="shared" si="46"/>
        <v>0</v>
      </c>
      <c r="BW36" s="56">
        <f t="shared" si="47"/>
        <v>0</v>
      </c>
      <c r="BX36" s="58"/>
      <c r="BY36" s="56">
        <f t="shared" si="48"/>
        <v>0</v>
      </c>
      <c r="BZ36" s="56">
        <f t="shared" si="49"/>
        <v>0</v>
      </c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2"/>
      <c r="CQ36" s="42"/>
      <c r="CR36" s="42"/>
      <c r="CS36" s="42"/>
    </row>
    <row r="37" spans="1:97" s="41" customFormat="1" ht="12.75">
      <c r="A37" s="53">
        <f t="shared" si="50"/>
        <v>43</v>
      </c>
      <c r="B37" s="54" t="s">
        <v>1</v>
      </c>
      <c r="C37" s="55">
        <f t="shared" si="51"/>
        <v>43.9</v>
      </c>
      <c r="D37" s="60">
        <v>0</v>
      </c>
      <c r="E37" s="56">
        <f t="shared" si="0"/>
        <v>0</v>
      </c>
      <c r="F37" s="56">
        <f t="shared" si="1"/>
        <v>0</v>
      </c>
      <c r="G37" s="60">
        <v>0</v>
      </c>
      <c r="H37" s="56">
        <f t="shared" si="2"/>
        <v>0</v>
      </c>
      <c r="I37" s="56">
        <f t="shared" si="3"/>
        <v>0</v>
      </c>
      <c r="J37" s="60">
        <v>0</v>
      </c>
      <c r="K37" s="56">
        <f t="shared" si="4"/>
        <v>0</v>
      </c>
      <c r="L37" s="56">
        <f t="shared" si="5"/>
        <v>0</v>
      </c>
      <c r="M37" s="60">
        <v>0</v>
      </c>
      <c r="N37" s="56">
        <f t="shared" si="6"/>
        <v>0</v>
      </c>
      <c r="O37" s="56">
        <f t="shared" si="7"/>
        <v>0</v>
      </c>
      <c r="P37" s="60">
        <v>0</v>
      </c>
      <c r="Q37" s="56">
        <f t="shared" si="8"/>
        <v>0</v>
      </c>
      <c r="R37" s="56">
        <f t="shared" si="9"/>
        <v>0</v>
      </c>
      <c r="S37" s="60">
        <v>0</v>
      </c>
      <c r="T37" s="56">
        <f t="shared" si="10"/>
        <v>0</v>
      </c>
      <c r="U37" s="56">
        <f t="shared" si="11"/>
        <v>0</v>
      </c>
      <c r="V37" s="60">
        <v>0</v>
      </c>
      <c r="W37" s="56">
        <f t="shared" si="12"/>
        <v>0</v>
      </c>
      <c r="X37" s="56">
        <f t="shared" si="13"/>
        <v>0</v>
      </c>
      <c r="Y37" s="60">
        <v>0</v>
      </c>
      <c r="Z37" s="56">
        <f t="shared" si="14"/>
        <v>0</v>
      </c>
      <c r="AA37" s="56">
        <f t="shared" si="15"/>
        <v>0</v>
      </c>
      <c r="AB37" s="60">
        <v>0</v>
      </c>
      <c r="AC37" s="56">
        <f t="shared" si="16"/>
        <v>0</v>
      </c>
      <c r="AD37" s="56">
        <f t="shared" si="17"/>
        <v>0</v>
      </c>
      <c r="AE37" s="60">
        <v>0</v>
      </c>
      <c r="AF37" s="56">
        <f t="shared" si="18"/>
        <v>0</v>
      </c>
      <c r="AG37" s="56">
        <f t="shared" si="19"/>
        <v>0</v>
      </c>
      <c r="AH37" s="60">
        <v>0</v>
      </c>
      <c r="AI37" s="56">
        <f t="shared" si="20"/>
        <v>0</v>
      </c>
      <c r="AJ37" s="56">
        <f t="shared" si="21"/>
        <v>0</v>
      </c>
      <c r="AK37" s="60">
        <v>0</v>
      </c>
      <c r="AL37" s="56">
        <f t="shared" si="22"/>
        <v>0</v>
      </c>
      <c r="AM37" s="56">
        <f t="shared" si="23"/>
        <v>0</v>
      </c>
      <c r="AN37" s="60">
        <v>0</v>
      </c>
      <c r="AO37" s="56">
        <f t="shared" si="24"/>
        <v>0</v>
      </c>
      <c r="AP37" s="56">
        <f t="shared" si="25"/>
        <v>0</v>
      </c>
      <c r="AQ37" s="60">
        <v>0</v>
      </c>
      <c r="AR37" s="56">
        <f t="shared" si="26"/>
        <v>0</v>
      </c>
      <c r="AS37" s="56">
        <f t="shared" si="27"/>
        <v>0</v>
      </c>
      <c r="AT37" s="60">
        <v>0</v>
      </c>
      <c r="AU37" s="56">
        <f t="shared" si="28"/>
        <v>0</v>
      </c>
      <c r="AV37" s="56">
        <f t="shared" si="29"/>
        <v>0</v>
      </c>
      <c r="AW37" s="60"/>
      <c r="AX37" s="56">
        <f t="shared" si="30"/>
        <v>0</v>
      </c>
      <c r="AY37" s="56">
        <f t="shared" si="31"/>
        <v>0</v>
      </c>
      <c r="AZ37" s="60"/>
      <c r="BA37" s="56">
        <f t="shared" si="32"/>
        <v>0</v>
      </c>
      <c r="BB37" s="56">
        <f t="shared" si="33"/>
        <v>0</v>
      </c>
      <c r="BC37" s="60"/>
      <c r="BD37" s="56">
        <f t="shared" si="34"/>
        <v>0</v>
      </c>
      <c r="BE37" s="56">
        <f t="shared" si="35"/>
        <v>0</v>
      </c>
      <c r="BF37" s="60"/>
      <c r="BG37" s="56">
        <f t="shared" si="36"/>
        <v>0</v>
      </c>
      <c r="BH37" s="56">
        <f t="shared" si="37"/>
        <v>0</v>
      </c>
      <c r="BI37" s="60">
        <v>0</v>
      </c>
      <c r="BJ37" s="56">
        <f t="shared" si="38"/>
        <v>0</v>
      </c>
      <c r="BK37" s="56">
        <f t="shared" si="39"/>
        <v>0</v>
      </c>
      <c r="BL37" s="60"/>
      <c r="BM37" s="56">
        <f t="shared" si="40"/>
        <v>0</v>
      </c>
      <c r="BN37" s="56">
        <f t="shared" si="41"/>
        <v>0</v>
      </c>
      <c r="BO37" s="60"/>
      <c r="BP37" s="56">
        <f t="shared" si="42"/>
        <v>0</v>
      </c>
      <c r="BQ37" s="56">
        <f t="shared" si="43"/>
        <v>0</v>
      </c>
      <c r="BR37" s="60"/>
      <c r="BS37" s="56">
        <f t="shared" si="44"/>
        <v>0</v>
      </c>
      <c r="BT37" s="56">
        <f t="shared" si="45"/>
        <v>0</v>
      </c>
      <c r="BU37" s="60"/>
      <c r="BV37" s="56">
        <f t="shared" si="46"/>
        <v>0</v>
      </c>
      <c r="BW37" s="56">
        <f t="shared" si="47"/>
        <v>0</v>
      </c>
      <c r="BX37" s="58"/>
      <c r="BY37" s="56">
        <f t="shared" si="48"/>
        <v>0</v>
      </c>
      <c r="BZ37" s="56">
        <f t="shared" si="49"/>
        <v>0</v>
      </c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2"/>
      <c r="CQ37" s="42"/>
      <c r="CR37" s="42"/>
      <c r="CS37" s="42"/>
    </row>
    <row r="38" spans="1:97" s="41" customFormat="1" ht="12.75">
      <c r="A38" s="53">
        <f t="shared" si="50"/>
        <v>44</v>
      </c>
      <c r="B38" s="54" t="s">
        <v>1</v>
      </c>
      <c r="C38" s="55">
        <f t="shared" si="51"/>
        <v>44.9</v>
      </c>
      <c r="D38" s="60">
        <v>0</v>
      </c>
      <c r="E38" s="56">
        <f t="shared" si="0"/>
        <v>0</v>
      </c>
      <c r="F38" s="56">
        <f t="shared" si="1"/>
        <v>0</v>
      </c>
      <c r="G38" s="60">
        <v>0</v>
      </c>
      <c r="H38" s="56">
        <f t="shared" si="2"/>
        <v>0</v>
      </c>
      <c r="I38" s="56">
        <f t="shared" si="3"/>
        <v>0</v>
      </c>
      <c r="J38" s="60">
        <v>0</v>
      </c>
      <c r="K38" s="56">
        <f t="shared" si="4"/>
        <v>0</v>
      </c>
      <c r="L38" s="56">
        <f t="shared" si="5"/>
        <v>0</v>
      </c>
      <c r="M38" s="60">
        <v>0</v>
      </c>
      <c r="N38" s="56">
        <f t="shared" si="6"/>
        <v>0</v>
      </c>
      <c r="O38" s="56">
        <f t="shared" si="7"/>
        <v>0</v>
      </c>
      <c r="P38" s="60">
        <v>0</v>
      </c>
      <c r="Q38" s="56">
        <f t="shared" si="8"/>
        <v>0</v>
      </c>
      <c r="R38" s="56">
        <f t="shared" si="9"/>
        <v>0</v>
      </c>
      <c r="S38" s="60">
        <v>0</v>
      </c>
      <c r="T38" s="56">
        <f t="shared" si="10"/>
        <v>0</v>
      </c>
      <c r="U38" s="56">
        <f t="shared" si="11"/>
        <v>0</v>
      </c>
      <c r="V38" s="60">
        <v>0</v>
      </c>
      <c r="W38" s="56">
        <f t="shared" si="12"/>
        <v>0</v>
      </c>
      <c r="X38" s="56">
        <f t="shared" si="13"/>
        <v>0</v>
      </c>
      <c r="Y38" s="60">
        <v>0</v>
      </c>
      <c r="Z38" s="56">
        <f t="shared" si="14"/>
        <v>0</v>
      </c>
      <c r="AA38" s="56">
        <f t="shared" si="15"/>
        <v>0</v>
      </c>
      <c r="AB38" s="60">
        <v>0</v>
      </c>
      <c r="AC38" s="56">
        <f t="shared" si="16"/>
        <v>0</v>
      </c>
      <c r="AD38" s="56">
        <f t="shared" si="17"/>
        <v>0</v>
      </c>
      <c r="AE38" s="60">
        <v>0</v>
      </c>
      <c r="AF38" s="56">
        <f t="shared" si="18"/>
        <v>0</v>
      </c>
      <c r="AG38" s="56">
        <f t="shared" si="19"/>
        <v>0</v>
      </c>
      <c r="AH38" s="60">
        <v>0</v>
      </c>
      <c r="AI38" s="56">
        <f t="shared" si="20"/>
        <v>0</v>
      </c>
      <c r="AJ38" s="56">
        <f t="shared" si="21"/>
        <v>0</v>
      </c>
      <c r="AK38" s="60">
        <v>0</v>
      </c>
      <c r="AL38" s="56">
        <f t="shared" si="22"/>
        <v>0</v>
      </c>
      <c r="AM38" s="56">
        <f t="shared" si="23"/>
        <v>0</v>
      </c>
      <c r="AN38" s="60">
        <v>0</v>
      </c>
      <c r="AO38" s="56">
        <f t="shared" si="24"/>
        <v>0</v>
      </c>
      <c r="AP38" s="56">
        <f t="shared" si="25"/>
        <v>0</v>
      </c>
      <c r="AQ38" s="60">
        <v>0</v>
      </c>
      <c r="AR38" s="56">
        <f t="shared" si="26"/>
        <v>0</v>
      </c>
      <c r="AS38" s="56">
        <f t="shared" si="27"/>
        <v>0</v>
      </c>
      <c r="AT38" s="60">
        <v>0</v>
      </c>
      <c r="AU38" s="56">
        <f t="shared" si="28"/>
        <v>0</v>
      </c>
      <c r="AV38" s="56">
        <f t="shared" si="29"/>
        <v>0</v>
      </c>
      <c r="AW38" s="60"/>
      <c r="AX38" s="56">
        <f t="shared" si="30"/>
        <v>0</v>
      </c>
      <c r="AY38" s="56">
        <f t="shared" si="31"/>
        <v>0</v>
      </c>
      <c r="AZ38" s="60"/>
      <c r="BA38" s="56">
        <f t="shared" si="32"/>
        <v>0</v>
      </c>
      <c r="BB38" s="56">
        <f t="shared" si="33"/>
        <v>0</v>
      </c>
      <c r="BC38" s="60"/>
      <c r="BD38" s="56">
        <f t="shared" si="34"/>
        <v>0</v>
      </c>
      <c r="BE38" s="56">
        <f t="shared" si="35"/>
        <v>0</v>
      </c>
      <c r="BF38" s="60"/>
      <c r="BG38" s="56">
        <f t="shared" si="36"/>
        <v>0</v>
      </c>
      <c r="BH38" s="56">
        <f t="shared" si="37"/>
        <v>0</v>
      </c>
      <c r="BI38" s="60">
        <v>0</v>
      </c>
      <c r="BJ38" s="56">
        <f t="shared" si="38"/>
        <v>0</v>
      </c>
      <c r="BK38" s="56">
        <f t="shared" si="39"/>
        <v>0</v>
      </c>
      <c r="BL38" s="60"/>
      <c r="BM38" s="56">
        <f t="shared" si="40"/>
        <v>0</v>
      </c>
      <c r="BN38" s="56">
        <f t="shared" si="41"/>
        <v>0</v>
      </c>
      <c r="BO38" s="60"/>
      <c r="BP38" s="56">
        <f t="shared" si="42"/>
        <v>0</v>
      </c>
      <c r="BQ38" s="56">
        <f t="shared" si="43"/>
        <v>0</v>
      </c>
      <c r="BR38" s="60"/>
      <c r="BS38" s="56">
        <f t="shared" si="44"/>
        <v>0</v>
      </c>
      <c r="BT38" s="56">
        <f t="shared" si="45"/>
        <v>0</v>
      </c>
      <c r="BU38" s="60"/>
      <c r="BV38" s="56">
        <f t="shared" si="46"/>
        <v>0</v>
      </c>
      <c r="BW38" s="56">
        <f t="shared" si="47"/>
        <v>0</v>
      </c>
      <c r="BX38" s="58"/>
      <c r="BY38" s="56">
        <f t="shared" si="48"/>
        <v>0</v>
      </c>
      <c r="BZ38" s="56">
        <f t="shared" si="49"/>
        <v>0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2"/>
      <c r="CQ38" s="42"/>
      <c r="CR38" s="42"/>
      <c r="CS38" s="42"/>
    </row>
    <row r="39" spans="1:97" s="41" customFormat="1" ht="12.75">
      <c r="A39" s="53">
        <f t="shared" si="50"/>
        <v>45</v>
      </c>
      <c r="B39" s="54" t="s">
        <v>1</v>
      </c>
      <c r="C39" s="55">
        <f t="shared" si="51"/>
        <v>45.9</v>
      </c>
      <c r="D39" s="60">
        <v>0</v>
      </c>
      <c r="E39" s="56">
        <f t="shared" si="0"/>
        <v>0</v>
      </c>
      <c r="F39" s="56">
        <f t="shared" si="1"/>
        <v>0</v>
      </c>
      <c r="G39" s="60">
        <v>0</v>
      </c>
      <c r="H39" s="56">
        <f t="shared" si="2"/>
        <v>0</v>
      </c>
      <c r="I39" s="56">
        <f t="shared" si="3"/>
        <v>0</v>
      </c>
      <c r="J39" s="60">
        <v>0</v>
      </c>
      <c r="K39" s="56">
        <f t="shared" si="4"/>
        <v>0</v>
      </c>
      <c r="L39" s="56">
        <f t="shared" si="5"/>
        <v>0</v>
      </c>
      <c r="M39" s="60">
        <v>0</v>
      </c>
      <c r="N39" s="56">
        <f t="shared" si="6"/>
        <v>0</v>
      </c>
      <c r="O39" s="56">
        <f t="shared" si="7"/>
        <v>0</v>
      </c>
      <c r="P39" s="60">
        <v>0</v>
      </c>
      <c r="Q39" s="56">
        <f t="shared" si="8"/>
        <v>0</v>
      </c>
      <c r="R39" s="56">
        <f t="shared" si="9"/>
        <v>0</v>
      </c>
      <c r="S39" s="60">
        <v>0</v>
      </c>
      <c r="T39" s="56">
        <f t="shared" si="10"/>
        <v>0</v>
      </c>
      <c r="U39" s="56">
        <f t="shared" si="11"/>
        <v>0</v>
      </c>
      <c r="V39" s="60">
        <v>0</v>
      </c>
      <c r="W39" s="56">
        <f t="shared" si="12"/>
        <v>0</v>
      </c>
      <c r="X39" s="56">
        <f t="shared" si="13"/>
        <v>0</v>
      </c>
      <c r="Y39" s="60">
        <v>0</v>
      </c>
      <c r="Z39" s="56">
        <f t="shared" si="14"/>
        <v>0</v>
      </c>
      <c r="AA39" s="56">
        <f t="shared" si="15"/>
        <v>0</v>
      </c>
      <c r="AB39" s="60">
        <v>0</v>
      </c>
      <c r="AC39" s="56">
        <f t="shared" si="16"/>
        <v>0</v>
      </c>
      <c r="AD39" s="56">
        <f t="shared" si="17"/>
        <v>0</v>
      </c>
      <c r="AE39" s="60">
        <v>0</v>
      </c>
      <c r="AF39" s="56">
        <f t="shared" si="18"/>
        <v>0</v>
      </c>
      <c r="AG39" s="56">
        <f t="shared" si="19"/>
        <v>0</v>
      </c>
      <c r="AH39" s="60">
        <v>0</v>
      </c>
      <c r="AI39" s="56">
        <f t="shared" si="20"/>
        <v>0</v>
      </c>
      <c r="AJ39" s="56">
        <f t="shared" si="21"/>
        <v>0</v>
      </c>
      <c r="AK39" s="60">
        <v>0</v>
      </c>
      <c r="AL39" s="56">
        <f t="shared" si="22"/>
        <v>0</v>
      </c>
      <c r="AM39" s="56">
        <f t="shared" si="23"/>
        <v>0</v>
      </c>
      <c r="AN39" s="60">
        <v>0</v>
      </c>
      <c r="AO39" s="56">
        <f t="shared" si="24"/>
        <v>0</v>
      </c>
      <c r="AP39" s="56">
        <f t="shared" si="25"/>
        <v>0</v>
      </c>
      <c r="AQ39" s="60">
        <v>0</v>
      </c>
      <c r="AR39" s="56">
        <f t="shared" si="26"/>
        <v>0</v>
      </c>
      <c r="AS39" s="56">
        <f t="shared" si="27"/>
        <v>0</v>
      </c>
      <c r="AT39" s="60">
        <v>0</v>
      </c>
      <c r="AU39" s="56">
        <f t="shared" si="28"/>
        <v>0</v>
      </c>
      <c r="AV39" s="56">
        <f t="shared" si="29"/>
        <v>0</v>
      </c>
      <c r="AW39" s="60"/>
      <c r="AX39" s="56">
        <f t="shared" si="30"/>
        <v>0</v>
      </c>
      <c r="AY39" s="56">
        <f t="shared" si="31"/>
        <v>0</v>
      </c>
      <c r="AZ39" s="60"/>
      <c r="BA39" s="56">
        <f t="shared" si="32"/>
        <v>0</v>
      </c>
      <c r="BB39" s="56">
        <f t="shared" si="33"/>
        <v>0</v>
      </c>
      <c r="BC39" s="60"/>
      <c r="BD39" s="56">
        <f t="shared" si="34"/>
        <v>0</v>
      </c>
      <c r="BE39" s="56">
        <f t="shared" si="35"/>
        <v>0</v>
      </c>
      <c r="BF39" s="60"/>
      <c r="BG39" s="56">
        <f t="shared" si="36"/>
        <v>0</v>
      </c>
      <c r="BH39" s="56">
        <f t="shared" si="37"/>
        <v>0</v>
      </c>
      <c r="BI39" s="60">
        <v>0</v>
      </c>
      <c r="BJ39" s="56">
        <f t="shared" si="38"/>
        <v>0</v>
      </c>
      <c r="BK39" s="56">
        <f t="shared" si="39"/>
        <v>0</v>
      </c>
      <c r="BL39" s="60"/>
      <c r="BM39" s="56">
        <f t="shared" si="40"/>
        <v>0</v>
      </c>
      <c r="BN39" s="56">
        <f t="shared" si="41"/>
        <v>0</v>
      </c>
      <c r="BO39" s="60"/>
      <c r="BP39" s="56">
        <f t="shared" si="42"/>
        <v>0</v>
      </c>
      <c r="BQ39" s="56">
        <f t="shared" si="43"/>
        <v>0</v>
      </c>
      <c r="BR39" s="60"/>
      <c r="BS39" s="56">
        <f t="shared" si="44"/>
        <v>0</v>
      </c>
      <c r="BT39" s="56">
        <f t="shared" si="45"/>
        <v>0</v>
      </c>
      <c r="BU39" s="60"/>
      <c r="BV39" s="56">
        <f t="shared" si="46"/>
        <v>0</v>
      </c>
      <c r="BW39" s="56">
        <f t="shared" si="47"/>
        <v>0</v>
      </c>
      <c r="BX39" s="58"/>
      <c r="BY39" s="56">
        <f t="shared" si="48"/>
        <v>0</v>
      </c>
      <c r="BZ39" s="56">
        <f t="shared" si="49"/>
        <v>0</v>
      </c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2"/>
      <c r="CQ39" s="42"/>
      <c r="CR39" s="42"/>
      <c r="CS39" s="42"/>
    </row>
    <row r="40" spans="1:97" s="41" customFormat="1" ht="12.75">
      <c r="A40" s="53">
        <f t="shared" si="50"/>
        <v>46</v>
      </c>
      <c r="B40" s="54" t="s">
        <v>1</v>
      </c>
      <c r="C40" s="55">
        <f t="shared" si="51"/>
        <v>46.9</v>
      </c>
      <c r="D40" s="60">
        <v>0</v>
      </c>
      <c r="E40" s="56">
        <f t="shared" si="0"/>
        <v>0</v>
      </c>
      <c r="F40" s="56">
        <f t="shared" si="1"/>
        <v>0</v>
      </c>
      <c r="G40" s="60">
        <v>0</v>
      </c>
      <c r="H40" s="56">
        <f t="shared" si="2"/>
        <v>0</v>
      </c>
      <c r="I40" s="56">
        <f t="shared" si="3"/>
        <v>0</v>
      </c>
      <c r="J40" s="60">
        <v>0</v>
      </c>
      <c r="K40" s="56">
        <f t="shared" si="4"/>
        <v>0</v>
      </c>
      <c r="L40" s="56">
        <f t="shared" si="5"/>
        <v>0</v>
      </c>
      <c r="M40" s="60">
        <v>0</v>
      </c>
      <c r="N40" s="56">
        <f t="shared" si="6"/>
        <v>0</v>
      </c>
      <c r="O40" s="56">
        <f t="shared" si="7"/>
        <v>0</v>
      </c>
      <c r="P40" s="60">
        <v>0</v>
      </c>
      <c r="Q40" s="56">
        <f t="shared" si="8"/>
        <v>0</v>
      </c>
      <c r="R40" s="56">
        <f t="shared" si="9"/>
        <v>0</v>
      </c>
      <c r="S40" s="60">
        <v>0</v>
      </c>
      <c r="T40" s="56">
        <f t="shared" si="10"/>
        <v>0</v>
      </c>
      <c r="U40" s="56">
        <f t="shared" si="11"/>
        <v>0</v>
      </c>
      <c r="V40" s="60">
        <v>0</v>
      </c>
      <c r="W40" s="56">
        <f t="shared" si="12"/>
        <v>0</v>
      </c>
      <c r="X40" s="56">
        <f t="shared" si="13"/>
        <v>0</v>
      </c>
      <c r="Y40" s="60">
        <v>0</v>
      </c>
      <c r="Z40" s="56">
        <f t="shared" si="14"/>
        <v>0</v>
      </c>
      <c r="AA40" s="56">
        <f t="shared" si="15"/>
        <v>0</v>
      </c>
      <c r="AB40" s="60">
        <v>0</v>
      </c>
      <c r="AC40" s="56">
        <f t="shared" si="16"/>
        <v>0</v>
      </c>
      <c r="AD40" s="56">
        <f t="shared" si="17"/>
        <v>0</v>
      </c>
      <c r="AE40" s="60">
        <v>0</v>
      </c>
      <c r="AF40" s="56">
        <f t="shared" si="18"/>
        <v>0</v>
      </c>
      <c r="AG40" s="56">
        <f t="shared" si="19"/>
        <v>0</v>
      </c>
      <c r="AH40" s="60">
        <v>0</v>
      </c>
      <c r="AI40" s="56">
        <f t="shared" si="20"/>
        <v>0</v>
      </c>
      <c r="AJ40" s="56">
        <f t="shared" si="21"/>
        <v>0</v>
      </c>
      <c r="AK40" s="60">
        <v>0</v>
      </c>
      <c r="AL40" s="56">
        <f t="shared" si="22"/>
        <v>0</v>
      </c>
      <c r="AM40" s="56">
        <f t="shared" si="23"/>
        <v>0</v>
      </c>
      <c r="AN40" s="60">
        <v>0</v>
      </c>
      <c r="AO40" s="56">
        <f t="shared" si="24"/>
        <v>0</v>
      </c>
      <c r="AP40" s="56">
        <f t="shared" si="25"/>
        <v>0</v>
      </c>
      <c r="AQ40" s="60">
        <v>0</v>
      </c>
      <c r="AR40" s="56">
        <f t="shared" si="26"/>
        <v>0</v>
      </c>
      <c r="AS40" s="56">
        <f t="shared" si="27"/>
        <v>0</v>
      </c>
      <c r="AT40" s="60">
        <v>0</v>
      </c>
      <c r="AU40" s="56">
        <f t="shared" si="28"/>
        <v>0</v>
      </c>
      <c r="AV40" s="56">
        <f t="shared" si="29"/>
        <v>0</v>
      </c>
      <c r="AW40" s="60"/>
      <c r="AX40" s="56">
        <f t="shared" si="30"/>
        <v>0</v>
      </c>
      <c r="AY40" s="56">
        <f t="shared" si="31"/>
        <v>0</v>
      </c>
      <c r="AZ40" s="60"/>
      <c r="BA40" s="56">
        <f t="shared" si="32"/>
        <v>0</v>
      </c>
      <c r="BB40" s="56">
        <f t="shared" si="33"/>
        <v>0</v>
      </c>
      <c r="BC40" s="60"/>
      <c r="BD40" s="56">
        <f t="shared" si="34"/>
        <v>0</v>
      </c>
      <c r="BE40" s="56">
        <f t="shared" si="35"/>
        <v>0</v>
      </c>
      <c r="BF40" s="60"/>
      <c r="BG40" s="56">
        <f t="shared" si="36"/>
        <v>0</v>
      </c>
      <c r="BH40" s="56">
        <f t="shared" si="37"/>
        <v>0</v>
      </c>
      <c r="BI40" s="60">
        <v>0</v>
      </c>
      <c r="BJ40" s="56">
        <f t="shared" si="38"/>
        <v>0</v>
      </c>
      <c r="BK40" s="56">
        <f t="shared" si="39"/>
        <v>0</v>
      </c>
      <c r="BL40" s="60"/>
      <c r="BM40" s="56">
        <f t="shared" si="40"/>
        <v>0</v>
      </c>
      <c r="BN40" s="56">
        <f t="shared" si="41"/>
        <v>0</v>
      </c>
      <c r="BO40" s="60"/>
      <c r="BP40" s="56">
        <f t="shared" si="42"/>
        <v>0</v>
      </c>
      <c r="BQ40" s="56">
        <f t="shared" si="43"/>
        <v>0</v>
      </c>
      <c r="BR40" s="60"/>
      <c r="BS40" s="56">
        <f t="shared" si="44"/>
        <v>0</v>
      </c>
      <c r="BT40" s="56">
        <f t="shared" si="45"/>
        <v>0</v>
      </c>
      <c r="BU40" s="60"/>
      <c r="BV40" s="56">
        <f t="shared" si="46"/>
        <v>0</v>
      </c>
      <c r="BW40" s="56">
        <f t="shared" si="47"/>
        <v>0</v>
      </c>
      <c r="BX40" s="58"/>
      <c r="BY40" s="56">
        <f t="shared" si="48"/>
        <v>0</v>
      </c>
      <c r="BZ40" s="56">
        <f t="shared" si="49"/>
        <v>0</v>
      </c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2"/>
      <c r="CQ40" s="42"/>
      <c r="CR40" s="42"/>
      <c r="CS40" s="42"/>
    </row>
    <row r="41" spans="1:97" s="41" customFormat="1" ht="12.75">
      <c r="A41" s="53">
        <f t="shared" si="50"/>
        <v>47</v>
      </c>
      <c r="B41" s="54" t="s">
        <v>1</v>
      </c>
      <c r="C41" s="55">
        <f t="shared" si="51"/>
        <v>47.9</v>
      </c>
      <c r="D41" s="60">
        <v>0</v>
      </c>
      <c r="E41" s="56">
        <f t="shared" si="0"/>
        <v>0</v>
      </c>
      <c r="F41" s="60"/>
      <c r="G41" s="60">
        <v>0</v>
      </c>
      <c r="H41" s="56">
        <f t="shared" si="2"/>
        <v>0</v>
      </c>
      <c r="I41" s="60"/>
      <c r="J41" s="60">
        <v>0</v>
      </c>
      <c r="K41" s="56">
        <f t="shared" si="4"/>
        <v>0</v>
      </c>
      <c r="L41" s="60"/>
      <c r="M41" s="60">
        <v>0</v>
      </c>
      <c r="N41" s="56">
        <f t="shared" si="6"/>
        <v>0</v>
      </c>
      <c r="O41" s="60"/>
      <c r="P41" s="60">
        <v>0</v>
      </c>
      <c r="Q41" s="56">
        <f t="shared" si="8"/>
        <v>0</v>
      </c>
      <c r="R41" s="60"/>
      <c r="S41" s="60">
        <v>0</v>
      </c>
      <c r="T41" s="56">
        <f t="shared" si="10"/>
        <v>0</v>
      </c>
      <c r="U41" s="60"/>
      <c r="V41" s="60">
        <v>0</v>
      </c>
      <c r="W41" s="56">
        <f t="shared" si="12"/>
        <v>0</v>
      </c>
      <c r="X41" s="56">
        <f t="shared" si="13"/>
        <v>0</v>
      </c>
      <c r="Y41" s="60">
        <v>0</v>
      </c>
      <c r="Z41" s="56">
        <f t="shared" si="14"/>
        <v>0</v>
      </c>
      <c r="AA41" s="60"/>
      <c r="AB41" s="60">
        <v>0</v>
      </c>
      <c r="AC41" s="56">
        <f t="shared" si="16"/>
        <v>0</v>
      </c>
      <c r="AD41" s="56">
        <f t="shared" si="17"/>
        <v>0</v>
      </c>
      <c r="AE41" s="60">
        <v>0</v>
      </c>
      <c r="AF41" s="56">
        <f t="shared" si="18"/>
        <v>0</v>
      </c>
      <c r="AG41" s="56">
        <f t="shared" si="19"/>
        <v>0</v>
      </c>
      <c r="AH41" s="60">
        <v>0</v>
      </c>
      <c r="AI41" s="56">
        <f t="shared" si="20"/>
        <v>0</v>
      </c>
      <c r="AJ41" s="56">
        <f t="shared" si="21"/>
        <v>0</v>
      </c>
      <c r="AK41" s="60">
        <v>0</v>
      </c>
      <c r="AL41" s="56">
        <f t="shared" si="22"/>
        <v>0</v>
      </c>
      <c r="AM41" s="56">
        <f t="shared" si="23"/>
        <v>0</v>
      </c>
      <c r="AN41" s="60">
        <v>0</v>
      </c>
      <c r="AO41" s="56">
        <f t="shared" si="24"/>
        <v>0</v>
      </c>
      <c r="AP41" s="56">
        <f t="shared" si="25"/>
        <v>0</v>
      </c>
      <c r="AQ41" s="60">
        <v>0</v>
      </c>
      <c r="AR41" s="56">
        <f t="shared" si="26"/>
        <v>0</v>
      </c>
      <c r="AS41" s="56">
        <f t="shared" si="27"/>
        <v>0</v>
      </c>
      <c r="AT41" s="60">
        <v>0</v>
      </c>
      <c r="AU41" s="56">
        <f t="shared" si="28"/>
        <v>0</v>
      </c>
      <c r="AV41" s="56">
        <f t="shared" si="29"/>
        <v>0</v>
      </c>
      <c r="AW41" s="60"/>
      <c r="AX41" s="56">
        <f t="shared" si="30"/>
        <v>0</v>
      </c>
      <c r="AY41" s="60"/>
      <c r="AZ41" s="60"/>
      <c r="BA41" s="56">
        <f t="shared" si="32"/>
        <v>0</v>
      </c>
      <c r="BB41" s="60"/>
      <c r="BC41" s="60"/>
      <c r="BD41" s="56">
        <f t="shared" si="34"/>
        <v>0</v>
      </c>
      <c r="BE41" s="60"/>
      <c r="BF41" s="60"/>
      <c r="BG41" s="56">
        <f t="shared" si="36"/>
        <v>0</v>
      </c>
      <c r="BH41" s="60"/>
      <c r="BI41" s="60">
        <v>0</v>
      </c>
      <c r="BJ41" s="56">
        <f t="shared" si="38"/>
        <v>0</v>
      </c>
      <c r="BK41" s="60"/>
      <c r="BL41" s="60"/>
      <c r="BM41" s="56">
        <f t="shared" si="40"/>
        <v>0</v>
      </c>
      <c r="BN41" s="60"/>
      <c r="BO41" s="60"/>
      <c r="BP41" s="56">
        <f t="shared" si="42"/>
        <v>0</v>
      </c>
      <c r="BQ41" s="60"/>
      <c r="BR41" s="60"/>
      <c r="BS41" s="56">
        <f t="shared" si="44"/>
        <v>0</v>
      </c>
      <c r="BT41" s="60"/>
      <c r="BU41" s="60"/>
      <c r="BV41" s="56">
        <f t="shared" si="46"/>
        <v>0</v>
      </c>
      <c r="BW41" s="60"/>
      <c r="BX41" s="58"/>
      <c r="BY41" s="56">
        <f t="shared" si="48"/>
        <v>0</v>
      </c>
      <c r="BZ41" s="60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2"/>
      <c r="CQ41" s="42"/>
      <c r="CR41" s="42"/>
      <c r="CS41" s="42"/>
    </row>
    <row r="42" spans="1:97" s="41" customFormat="1" ht="12.75">
      <c r="A42" s="64">
        <f t="shared" si="50"/>
        <v>48</v>
      </c>
      <c r="B42" s="43" t="s">
        <v>1</v>
      </c>
      <c r="C42" s="65">
        <f t="shared" si="51"/>
        <v>48.9</v>
      </c>
      <c r="D42" s="48">
        <v>0</v>
      </c>
      <c r="E42" s="56">
        <f t="shared" si="0"/>
        <v>0</v>
      </c>
      <c r="F42" s="48"/>
      <c r="G42" s="48">
        <v>0</v>
      </c>
      <c r="H42" s="56">
        <f t="shared" si="2"/>
        <v>0</v>
      </c>
      <c r="I42" s="48"/>
      <c r="J42" s="48">
        <v>0</v>
      </c>
      <c r="K42" s="56">
        <f t="shared" si="4"/>
        <v>0</v>
      </c>
      <c r="L42" s="48"/>
      <c r="M42" s="48">
        <v>0</v>
      </c>
      <c r="N42" s="56">
        <f t="shared" si="6"/>
        <v>0</v>
      </c>
      <c r="O42" s="48"/>
      <c r="P42" s="48">
        <v>0</v>
      </c>
      <c r="Q42" s="56">
        <f t="shared" si="8"/>
        <v>0</v>
      </c>
      <c r="R42" s="48"/>
      <c r="S42" s="48">
        <v>0</v>
      </c>
      <c r="T42" s="56">
        <f t="shared" si="10"/>
        <v>0</v>
      </c>
      <c r="U42" s="48"/>
      <c r="V42" s="48">
        <v>0</v>
      </c>
      <c r="W42" s="56">
        <f t="shared" si="12"/>
        <v>0</v>
      </c>
      <c r="X42" s="56">
        <f t="shared" si="13"/>
        <v>0</v>
      </c>
      <c r="Y42" s="48">
        <v>0</v>
      </c>
      <c r="Z42" s="56">
        <f t="shared" si="14"/>
        <v>0</v>
      </c>
      <c r="AA42" s="48"/>
      <c r="AB42" s="48">
        <v>0</v>
      </c>
      <c r="AC42" s="56">
        <f t="shared" si="16"/>
        <v>0</v>
      </c>
      <c r="AD42" s="56">
        <f t="shared" si="17"/>
        <v>0</v>
      </c>
      <c r="AE42" s="48">
        <v>0</v>
      </c>
      <c r="AF42" s="56">
        <f t="shared" si="18"/>
        <v>0</v>
      </c>
      <c r="AG42" s="56">
        <f t="shared" si="19"/>
        <v>0</v>
      </c>
      <c r="AH42" s="48">
        <v>0</v>
      </c>
      <c r="AI42" s="56">
        <f t="shared" si="20"/>
        <v>0</v>
      </c>
      <c r="AJ42" s="56">
        <f t="shared" si="21"/>
        <v>0</v>
      </c>
      <c r="AK42" s="48">
        <v>0</v>
      </c>
      <c r="AL42" s="56">
        <f t="shared" si="22"/>
        <v>0</v>
      </c>
      <c r="AM42" s="56">
        <f t="shared" si="23"/>
        <v>0</v>
      </c>
      <c r="AN42" s="48">
        <v>0</v>
      </c>
      <c r="AO42" s="56">
        <f t="shared" si="24"/>
        <v>0</v>
      </c>
      <c r="AP42" s="56">
        <f t="shared" si="25"/>
        <v>0</v>
      </c>
      <c r="AQ42" s="48">
        <v>0</v>
      </c>
      <c r="AR42" s="56">
        <f t="shared" si="26"/>
        <v>0</v>
      </c>
      <c r="AS42" s="56">
        <f t="shared" si="27"/>
        <v>0</v>
      </c>
      <c r="AT42" s="48">
        <v>0</v>
      </c>
      <c r="AU42" s="56">
        <f t="shared" si="28"/>
        <v>0</v>
      </c>
      <c r="AV42" s="56">
        <f t="shared" si="29"/>
        <v>0</v>
      </c>
      <c r="AW42" s="48"/>
      <c r="AX42" s="56">
        <f t="shared" si="30"/>
        <v>0</v>
      </c>
      <c r="AY42" s="48"/>
      <c r="AZ42" s="48"/>
      <c r="BA42" s="56">
        <f t="shared" si="32"/>
        <v>0</v>
      </c>
      <c r="BB42" s="48"/>
      <c r="BC42" s="48"/>
      <c r="BD42" s="56">
        <f t="shared" si="34"/>
        <v>0</v>
      </c>
      <c r="BE42" s="48"/>
      <c r="BF42" s="48"/>
      <c r="BG42" s="56">
        <f t="shared" si="36"/>
        <v>0</v>
      </c>
      <c r="BH42" s="48"/>
      <c r="BI42" s="48">
        <v>0</v>
      </c>
      <c r="BJ42" s="56">
        <f t="shared" si="38"/>
        <v>0</v>
      </c>
      <c r="BK42" s="48"/>
      <c r="BL42" s="48"/>
      <c r="BM42" s="56">
        <f t="shared" si="40"/>
        <v>0</v>
      </c>
      <c r="BN42" s="48"/>
      <c r="BO42" s="48"/>
      <c r="BP42" s="56">
        <f t="shared" si="42"/>
        <v>0</v>
      </c>
      <c r="BQ42" s="48"/>
      <c r="BR42" s="48"/>
      <c r="BS42" s="56">
        <f t="shared" si="44"/>
        <v>0</v>
      </c>
      <c r="BT42" s="48"/>
      <c r="BU42" s="48"/>
      <c r="BV42" s="56">
        <f t="shared" si="46"/>
        <v>0</v>
      </c>
      <c r="BW42" s="48"/>
      <c r="BX42" s="66"/>
      <c r="BY42" s="56">
        <f t="shared" si="48"/>
        <v>0</v>
      </c>
      <c r="BZ42" s="48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2"/>
      <c r="CQ42" s="42"/>
      <c r="CR42" s="42"/>
      <c r="CS42" s="42"/>
    </row>
    <row r="43" spans="1:97" s="41" customFormat="1" ht="12.75">
      <c r="A43" s="67" t="s">
        <v>2</v>
      </c>
      <c r="B43" s="68"/>
      <c r="C43" s="68"/>
      <c r="D43" s="47">
        <f aca="true" t="shared" si="52" ref="D43:AI43">SUM(D4:D42)</f>
        <v>12</v>
      </c>
      <c r="E43" s="47">
        <f t="shared" si="52"/>
        <v>452</v>
      </c>
      <c r="F43" s="69">
        <f t="shared" si="52"/>
        <v>7208.964109470921</v>
      </c>
      <c r="G43" s="47">
        <f t="shared" si="52"/>
        <v>16</v>
      </c>
      <c r="H43" s="47">
        <f t="shared" si="52"/>
        <v>592</v>
      </c>
      <c r="I43" s="69">
        <f t="shared" si="52"/>
        <v>9103.13421144584</v>
      </c>
      <c r="J43" s="47">
        <f t="shared" si="52"/>
        <v>21</v>
      </c>
      <c r="K43" s="47">
        <f t="shared" si="52"/>
        <v>726.5</v>
      </c>
      <c r="L43" s="69">
        <f t="shared" si="52"/>
        <v>9419.770541554786</v>
      </c>
      <c r="M43" s="47">
        <f t="shared" si="52"/>
        <v>30</v>
      </c>
      <c r="N43" s="47">
        <f t="shared" si="52"/>
        <v>1002</v>
      </c>
      <c r="O43" s="69">
        <f t="shared" si="52"/>
        <v>11958.02040634183</v>
      </c>
      <c r="P43" s="47">
        <f t="shared" si="52"/>
        <v>28</v>
      </c>
      <c r="Q43" s="47">
        <f t="shared" si="52"/>
        <v>912</v>
      </c>
      <c r="R43" s="69">
        <f t="shared" si="52"/>
        <v>10241.863317366617</v>
      </c>
      <c r="S43" s="47">
        <f t="shared" si="52"/>
        <v>32</v>
      </c>
      <c r="T43" s="47">
        <f t="shared" si="52"/>
        <v>996</v>
      </c>
      <c r="U43" s="69">
        <f t="shared" si="52"/>
        <v>10037.98798743228</v>
      </c>
      <c r="V43" s="47">
        <f t="shared" si="52"/>
        <v>8</v>
      </c>
      <c r="W43" s="47">
        <f t="shared" si="52"/>
        <v>297</v>
      </c>
      <c r="X43" s="69">
        <f t="shared" si="52"/>
        <v>4579.635738754714</v>
      </c>
      <c r="Y43" s="47">
        <f t="shared" si="52"/>
        <v>10</v>
      </c>
      <c r="Z43" s="47">
        <f t="shared" si="52"/>
        <v>365</v>
      </c>
      <c r="AA43" s="69">
        <f t="shared" si="52"/>
        <v>5389.788150561845</v>
      </c>
      <c r="AB43" s="47">
        <f t="shared" si="52"/>
        <v>12</v>
      </c>
      <c r="AC43" s="47">
        <f t="shared" si="52"/>
        <v>429</v>
      </c>
      <c r="AD43" s="69">
        <f t="shared" si="52"/>
        <v>6059.200295194402</v>
      </c>
      <c r="AE43" s="47">
        <f t="shared" si="52"/>
        <v>10</v>
      </c>
      <c r="AF43" s="47">
        <f t="shared" si="52"/>
        <v>350</v>
      </c>
      <c r="AG43" s="69">
        <f t="shared" si="52"/>
        <v>4670.254959813518</v>
      </c>
      <c r="AH43" s="47">
        <f t="shared" si="52"/>
        <v>11</v>
      </c>
      <c r="AI43" s="47">
        <f t="shared" si="52"/>
        <v>375.5</v>
      </c>
      <c r="AJ43" s="69">
        <f aca="true" t="shared" si="53" ref="AJ43:BO43">SUM(AJ4:AJ42)</f>
        <v>4716.550355020611</v>
      </c>
      <c r="AK43" s="47">
        <f t="shared" si="53"/>
        <v>12</v>
      </c>
      <c r="AL43" s="47">
        <f t="shared" si="53"/>
        <v>388</v>
      </c>
      <c r="AM43" s="69">
        <f t="shared" si="53"/>
        <v>4279.17675712245</v>
      </c>
      <c r="AN43" s="47">
        <f t="shared" si="53"/>
        <v>17</v>
      </c>
      <c r="AO43" s="47">
        <f t="shared" si="53"/>
        <v>544.5</v>
      </c>
      <c r="AP43" s="69">
        <f t="shared" si="53"/>
        <v>5884.60244077086</v>
      </c>
      <c r="AQ43" s="47">
        <f t="shared" si="53"/>
        <v>16</v>
      </c>
      <c r="AR43" s="47">
        <f t="shared" si="53"/>
        <v>497</v>
      </c>
      <c r="AS43" s="69">
        <f t="shared" si="53"/>
        <v>4985.1830319062265</v>
      </c>
      <c r="AT43" s="47">
        <f t="shared" si="53"/>
        <v>15</v>
      </c>
      <c r="AU43" s="47">
        <f t="shared" si="53"/>
        <v>448.5</v>
      </c>
      <c r="AV43" s="69">
        <f t="shared" si="53"/>
        <v>4106.915887838965</v>
      </c>
      <c r="AW43" s="47">
        <f t="shared" si="53"/>
        <v>30</v>
      </c>
      <c r="AX43" s="47">
        <f t="shared" si="53"/>
        <v>888</v>
      </c>
      <c r="AY43" s="69">
        <f t="shared" si="53"/>
        <v>7939.788223520098</v>
      </c>
      <c r="AZ43" s="47">
        <f t="shared" si="53"/>
        <v>27</v>
      </c>
      <c r="BA43" s="47">
        <f t="shared" si="53"/>
        <v>768.5</v>
      </c>
      <c r="BB43" s="69">
        <f t="shared" si="53"/>
        <v>6247.955595005212</v>
      </c>
      <c r="BC43" s="47">
        <f t="shared" si="53"/>
        <v>30</v>
      </c>
      <c r="BD43" s="47">
        <f t="shared" si="53"/>
        <v>814</v>
      </c>
      <c r="BE43" s="69">
        <f t="shared" si="53"/>
        <v>5908.6917302200545</v>
      </c>
      <c r="BF43" s="47">
        <f t="shared" si="53"/>
        <v>30</v>
      </c>
      <c r="BG43" s="47">
        <f t="shared" si="53"/>
        <v>772</v>
      </c>
      <c r="BH43" s="69">
        <f t="shared" si="53"/>
        <v>4940.277186290825</v>
      </c>
      <c r="BI43" s="47">
        <f t="shared" si="53"/>
        <v>30</v>
      </c>
      <c r="BJ43" s="47">
        <f t="shared" si="53"/>
        <v>718</v>
      </c>
      <c r="BK43" s="69">
        <f t="shared" si="53"/>
        <v>3864.3942171658455</v>
      </c>
      <c r="BL43" s="47">
        <f t="shared" si="53"/>
        <v>30</v>
      </c>
      <c r="BM43" s="47">
        <f t="shared" si="53"/>
        <v>664</v>
      </c>
      <c r="BN43" s="69">
        <f t="shared" si="53"/>
        <v>2966.9686191112355</v>
      </c>
      <c r="BO43" s="47">
        <f t="shared" si="53"/>
        <v>29</v>
      </c>
      <c r="BP43" s="47">
        <f aca="true" t="shared" si="54" ref="BP43:BZ43">SUM(BP4:BP42)</f>
        <v>605.5</v>
      </c>
      <c r="BQ43" s="69">
        <f t="shared" si="54"/>
        <v>2357.50689498399</v>
      </c>
      <c r="BR43" s="47">
        <f t="shared" si="54"/>
        <v>30</v>
      </c>
      <c r="BS43" s="47">
        <f t="shared" si="54"/>
        <v>599</v>
      </c>
      <c r="BT43" s="69">
        <f t="shared" si="54"/>
        <v>2091.105533691901</v>
      </c>
      <c r="BU43" s="47">
        <f t="shared" si="54"/>
        <v>30</v>
      </c>
      <c r="BV43" s="47">
        <f t="shared" si="54"/>
        <v>552</v>
      </c>
      <c r="BW43" s="69">
        <f t="shared" si="54"/>
        <v>1591.6156436180574</v>
      </c>
      <c r="BX43" s="57">
        <f t="shared" si="54"/>
        <v>60</v>
      </c>
      <c r="BY43" s="47">
        <f t="shared" si="54"/>
        <v>900</v>
      </c>
      <c r="BZ43" s="69">
        <f t="shared" si="54"/>
        <v>1639.789948860123</v>
      </c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2"/>
      <c r="CQ43" s="42"/>
      <c r="CR43" s="42"/>
      <c r="CS43" s="42"/>
    </row>
    <row r="44" spans="1:97" s="41" customFormat="1" ht="12.75">
      <c r="A44" s="67" t="s">
        <v>49</v>
      </c>
      <c r="B44" s="68"/>
      <c r="C44" s="68"/>
      <c r="D44" s="53">
        <f>E43/D43</f>
        <v>37.666666666666664</v>
      </c>
      <c r="E44" s="53"/>
      <c r="F44" s="53"/>
      <c r="G44" s="53">
        <f>H43/G43</f>
        <v>37</v>
      </c>
      <c r="H44" s="53"/>
      <c r="I44" s="53"/>
      <c r="J44" s="53">
        <f>K43/J43</f>
        <v>34.595238095238095</v>
      </c>
      <c r="K44" s="53"/>
      <c r="L44" s="53"/>
      <c r="M44" s="53">
        <f>N43/M43</f>
        <v>33.4</v>
      </c>
      <c r="N44" s="53"/>
      <c r="O44" s="53"/>
      <c r="P44" s="53">
        <f>Q43/P43</f>
        <v>32.57142857142857</v>
      </c>
      <c r="Q44" s="53"/>
      <c r="R44" s="53"/>
      <c r="S44" s="53">
        <f>T43/S43</f>
        <v>31.125</v>
      </c>
      <c r="T44" s="53"/>
      <c r="U44" s="53"/>
      <c r="V44" s="53">
        <f>W43/V43</f>
        <v>37.125</v>
      </c>
      <c r="W44" s="53"/>
      <c r="X44" s="53"/>
      <c r="Y44" s="53">
        <f>Z43/Y43</f>
        <v>36.5</v>
      </c>
      <c r="Z44" s="53"/>
      <c r="AA44" s="53"/>
      <c r="AB44" s="53">
        <f>AC43/AB43</f>
        <v>35.75</v>
      </c>
      <c r="AC44" s="53"/>
      <c r="AD44" s="53"/>
      <c r="AE44" s="53">
        <f>AF43/AE43</f>
        <v>35</v>
      </c>
      <c r="AF44" s="53"/>
      <c r="AG44" s="53"/>
      <c r="AH44" s="53">
        <f>AI43/AH43</f>
        <v>34.13636363636363</v>
      </c>
      <c r="AI44" s="53"/>
      <c r="AJ44" s="53"/>
      <c r="AK44" s="53">
        <f>AL43/AK43</f>
        <v>32.333333333333336</v>
      </c>
      <c r="AL44" s="53"/>
      <c r="AM44" s="53"/>
      <c r="AN44" s="53">
        <f>AO43/AN43</f>
        <v>32.029411764705884</v>
      </c>
      <c r="AO44" s="53"/>
      <c r="AP44" s="53"/>
      <c r="AQ44" s="53">
        <f>AR43/AQ43</f>
        <v>31.0625</v>
      </c>
      <c r="AR44" s="53"/>
      <c r="AS44" s="53"/>
      <c r="AT44" s="53">
        <f>AU43/AT43</f>
        <v>29.9</v>
      </c>
      <c r="AU44" s="53"/>
      <c r="AV44" s="53"/>
      <c r="AW44" s="53">
        <f>AX43/AW43</f>
        <v>29.6</v>
      </c>
      <c r="AX44" s="53"/>
      <c r="AY44" s="53"/>
      <c r="AZ44" s="53">
        <f>BA43/AZ43</f>
        <v>28.462962962962962</v>
      </c>
      <c r="BA44" s="53"/>
      <c r="BB44" s="53"/>
      <c r="BC44" s="53">
        <f>BD43/BC43</f>
        <v>27.133333333333333</v>
      </c>
      <c r="BD44" s="53"/>
      <c r="BE44" s="53"/>
      <c r="BF44" s="53">
        <f>BG43/BF43</f>
        <v>25.733333333333334</v>
      </c>
      <c r="BG44" s="53"/>
      <c r="BH44" s="53"/>
      <c r="BI44" s="53">
        <f>BJ43/BI43</f>
        <v>23.933333333333334</v>
      </c>
      <c r="BJ44" s="53"/>
      <c r="BK44" s="53"/>
      <c r="BL44" s="53">
        <f>BM43/BL43</f>
        <v>22.133333333333333</v>
      </c>
      <c r="BM44" s="53"/>
      <c r="BN44" s="53"/>
      <c r="BO44" s="53">
        <f>BP43/BO43</f>
        <v>20.879310344827587</v>
      </c>
      <c r="BP44" s="53"/>
      <c r="BQ44" s="53"/>
      <c r="BR44" s="53">
        <f>BS43/BR43</f>
        <v>19.966666666666665</v>
      </c>
      <c r="BS44" s="53"/>
      <c r="BT44" s="53"/>
      <c r="BU44" s="53">
        <f>BV43/BU43</f>
        <v>18.4</v>
      </c>
      <c r="BV44" s="53"/>
      <c r="BW44" s="53"/>
      <c r="BX44" s="70">
        <f>BY43/BX43</f>
        <v>15</v>
      </c>
      <c r="BY44" s="53"/>
      <c r="BZ44" s="53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42"/>
      <c r="CQ44" s="42"/>
      <c r="CR44" s="42"/>
      <c r="CS44" s="42"/>
    </row>
    <row r="45" spans="1:97" s="41" customFormat="1" ht="12.75">
      <c r="A45" s="67" t="s">
        <v>3</v>
      </c>
      <c r="B45" s="68"/>
      <c r="C45" s="68"/>
      <c r="D45" s="47">
        <v>7</v>
      </c>
      <c r="E45" s="47"/>
      <c r="F45" s="47"/>
      <c r="G45" s="47">
        <v>9</v>
      </c>
      <c r="H45" s="47"/>
      <c r="I45" s="47"/>
      <c r="J45" s="47">
        <v>10</v>
      </c>
      <c r="K45" s="47"/>
      <c r="L45" s="47"/>
      <c r="M45" s="47">
        <v>14</v>
      </c>
      <c r="N45" s="47"/>
      <c r="O45" s="47"/>
      <c r="P45" s="47">
        <v>18</v>
      </c>
      <c r="Q45" s="47"/>
      <c r="R45" s="47"/>
      <c r="S45" s="47">
        <v>15</v>
      </c>
      <c r="T45" s="47"/>
      <c r="U45" s="47"/>
      <c r="V45" s="47">
        <v>3</v>
      </c>
      <c r="W45" s="47"/>
      <c r="X45" s="47"/>
      <c r="Y45" s="47">
        <v>9</v>
      </c>
      <c r="Z45" s="47"/>
      <c r="AA45" s="47"/>
      <c r="AB45" s="47">
        <v>13</v>
      </c>
      <c r="AC45" s="47"/>
      <c r="AD45" s="47"/>
      <c r="AE45" s="47">
        <v>19</v>
      </c>
      <c r="AF45" s="47"/>
      <c r="AG45" s="47"/>
      <c r="AH45" s="47">
        <v>11</v>
      </c>
      <c r="AI45" s="47"/>
      <c r="AJ45" s="47"/>
      <c r="AK45" s="47">
        <v>28</v>
      </c>
      <c r="AL45" s="47"/>
      <c r="AM45" s="47"/>
      <c r="AN45" s="47">
        <v>22</v>
      </c>
      <c r="AO45" s="47"/>
      <c r="AP45" s="47"/>
      <c r="AQ45" s="47">
        <v>14</v>
      </c>
      <c r="AR45" s="47"/>
      <c r="AS45" s="47"/>
      <c r="AT45" s="47">
        <v>31</v>
      </c>
      <c r="AU45" s="47"/>
      <c r="AV45" s="47"/>
      <c r="AW45" s="47">
        <v>14</v>
      </c>
      <c r="AX45" s="47"/>
      <c r="AY45" s="47"/>
      <c r="AZ45" s="47">
        <v>14</v>
      </c>
      <c r="BA45" s="47"/>
      <c r="BB45" s="47"/>
      <c r="BC45" s="47">
        <v>9</v>
      </c>
      <c r="BD45" s="47"/>
      <c r="BE45" s="47"/>
      <c r="BF45" s="47">
        <v>18</v>
      </c>
      <c r="BG45" s="47"/>
      <c r="BH45" s="47"/>
      <c r="BI45" s="47">
        <v>50</v>
      </c>
      <c r="BJ45" s="47"/>
      <c r="BK45" s="47"/>
      <c r="BL45" s="47">
        <v>36.5</v>
      </c>
      <c r="BM45" s="47"/>
      <c r="BN45" s="47"/>
      <c r="BO45" s="47">
        <v>33</v>
      </c>
      <c r="BP45" s="47"/>
      <c r="BQ45" s="47"/>
      <c r="BR45" s="47">
        <v>22</v>
      </c>
      <c r="BS45" s="47"/>
      <c r="BT45" s="47"/>
      <c r="BU45" s="47">
        <v>22</v>
      </c>
      <c r="BV45" s="47"/>
      <c r="BW45" s="47"/>
      <c r="BX45" s="57">
        <v>37.5</v>
      </c>
      <c r="BY45" s="47"/>
      <c r="BZ45" s="47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2"/>
      <c r="CQ45" s="42"/>
      <c r="CR45" s="42"/>
      <c r="CS45" s="42"/>
    </row>
    <row r="46" spans="1:97" s="41" customFormat="1" ht="12.75">
      <c r="A46" s="67" t="s">
        <v>4</v>
      </c>
      <c r="B46" s="68"/>
      <c r="C46" s="68"/>
      <c r="D46" s="72">
        <v>12</v>
      </c>
      <c r="E46" s="72"/>
      <c r="F46" s="72"/>
      <c r="G46" s="72">
        <v>16</v>
      </c>
      <c r="H46" s="72"/>
      <c r="I46" s="72"/>
      <c r="J46" s="72">
        <v>20</v>
      </c>
      <c r="K46" s="72"/>
      <c r="L46" s="72"/>
      <c r="M46" s="72">
        <v>24</v>
      </c>
      <c r="N46" s="72"/>
      <c r="O46" s="72"/>
      <c r="P46" s="72">
        <v>28</v>
      </c>
      <c r="Q46" s="72"/>
      <c r="R46" s="72"/>
      <c r="S46" s="72">
        <v>32</v>
      </c>
      <c r="T46" s="72"/>
      <c r="U46" s="72"/>
      <c r="V46" s="72">
        <v>7</v>
      </c>
      <c r="W46" s="72"/>
      <c r="X46" s="72"/>
      <c r="Y46" s="72">
        <v>8</v>
      </c>
      <c r="Z46" s="72"/>
      <c r="AA46" s="72"/>
      <c r="AB46" s="72">
        <v>9</v>
      </c>
      <c r="AC46" s="72"/>
      <c r="AD46" s="72"/>
      <c r="AE46" s="72">
        <v>10</v>
      </c>
      <c r="AF46" s="72"/>
      <c r="AG46" s="72"/>
      <c r="AH46" s="72">
        <v>11</v>
      </c>
      <c r="AI46" s="72"/>
      <c r="AJ46" s="72"/>
      <c r="AK46" s="72">
        <v>12</v>
      </c>
      <c r="AL46" s="72"/>
      <c r="AM46" s="72"/>
      <c r="AN46" s="72">
        <v>13</v>
      </c>
      <c r="AO46" s="72"/>
      <c r="AP46" s="72"/>
      <c r="AQ46" s="72">
        <v>14</v>
      </c>
      <c r="AR46" s="72"/>
      <c r="AS46" s="72"/>
      <c r="AT46" s="72">
        <v>15</v>
      </c>
      <c r="AU46" s="72"/>
      <c r="AV46" s="72"/>
      <c r="AW46" s="72">
        <v>45</v>
      </c>
      <c r="AX46" s="72"/>
      <c r="AY46" s="72"/>
      <c r="AZ46" s="72">
        <v>55</v>
      </c>
      <c r="BA46" s="72"/>
      <c r="BB46" s="72"/>
      <c r="BC46" s="72">
        <v>80</v>
      </c>
      <c r="BD46" s="72"/>
      <c r="BE46" s="72"/>
      <c r="BF46" s="72">
        <v>100</v>
      </c>
      <c r="BG46" s="72"/>
      <c r="BH46" s="72"/>
      <c r="BI46" s="72">
        <v>120</v>
      </c>
      <c r="BJ46" s="72"/>
      <c r="BK46" s="72"/>
      <c r="BL46" s="69">
        <f>BL48*1000/BL51</f>
        <v>188.51351351351352</v>
      </c>
      <c r="BM46" s="72"/>
      <c r="BN46" s="72"/>
      <c r="BO46" s="69">
        <f>BO48*1000/BO51</f>
        <v>201.6359918200409</v>
      </c>
      <c r="BP46" s="72"/>
      <c r="BQ46" s="72"/>
      <c r="BR46" s="69">
        <f>BR48*1000/BR51</f>
        <v>277.8625954198473</v>
      </c>
      <c r="BS46" s="72"/>
      <c r="BT46" s="72"/>
      <c r="BU46" s="69">
        <f>BU48*1000/BU51</f>
        <v>348.7261146496815</v>
      </c>
      <c r="BV46" s="72"/>
      <c r="BW46" s="72"/>
      <c r="BX46" s="73">
        <f>BX48*1000/BX51</f>
        <v>733.3333333333334</v>
      </c>
      <c r="BY46" s="72"/>
      <c r="BZ46" s="72"/>
      <c r="CA46" s="74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2"/>
      <c r="CQ46" s="42"/>
      <c r="CR46" s="42"/>
      <c r="CS46" s="42"/>
    </row>
    <row r="47" spans="1:97" s="41" customFormat="1" ht="12.75">
      <c r="A47" s="67" t="s">
        <v>149</v>
      </c>
      <c r="B47" s="68"/>
      <c r="C47" s="6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>
        <v>7.865</v>
      </c>
      <c r="AX47" s="53"/>
      <c r="AY47" s="53"/>
      <c r="AZ47" s="53">
        <v>6.1</v>
      </c>
      <c r="BA47" s="53"/>
      <c r="BB47" s="53"/>
      <c r="BC47" s="53">
        <v>5.81</v>
      </c>
      <c r="BD47" s="53"/>
      <c r="BE47" s="53"/>
      <c r="BF47" s="53">
        <v>4.695</v>
      </c>
      <c r="BG47" s="53"/>
      <c r="BH47" s="53"/>
      <c r="BI47" s="53">
        <v>3.66</v>
      </c>
      <c r="BJ47" s="53"/>
      <c r="BK47" s="53"/>
      <c r="BL47" s="53">
        <v>2.96</v>
      </c>
      <c r="BM47" s="53"/>
      <c r="BN47" s="53"/>
      <c r="BO47" s="53">
        <v>2.445</v>
      </c>
      <c r="BP47" s="53"/>
      <c r="BQ47" s="53"/>
      <c r="BR47" s="53">
        <v>1.965</v>
      </c>
      <c r="BS47" s="53"/>
      <c r="BT47" s="53"/>
      <c r="BU47" s="53">
        <v>1.57</v>
      </c>
      <c r="BV47" s="53"/>
      <c r="BW47" s="53"/>
      <c r="BX47" s="70">
        <v>1.62</v>
      </c>
      <c r="BY47" s="53"/>
      <c r="BZ47" s="53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42"/>
      <c r="CQ47" s="42"/>
      <c r="CR47" s="42"/>
      <c r="CS47" s="42"/>
    </row>
    <row r="48" spans="1:97" s="41" customFormat="1" ht="12.75">
      <c r="A48" s="67" t="s">
        <v>150</v>
      </c>
      <c r="B48" s="68"/>
      <c r="C48" s="68"/>
      <c r="D48" s="53"/>
      <c r="E48" s="47"/>
      <c r="F48" s="47"/>
      <c r="G48" s="53"/>
      <c r="H48" s="47"/>
      <c r="I48" s="47"/>
      <c r="J48" s="53"/>
      <c r="K48" s="47"/>
      <c r="L48" s="47"/>
      <c r="M48" s="53"/>
      <c r="N48" s="47"/>
      <c r="O48" s="47"/>
      <c r="P48" s="53"/>
      <c r="Q48" s="47"/>
      <c r="R48" s="47"/>
      <c r="S48" s="53"/>
      <c r="T48" s="47"/>
      <c r="U48" s="47"/>
      <c r="V48" s="53"/>
      <c r="W48" s="53"/>
      <c r="X48" s="53"/>
      <c r="Y48" s="53"/>
      <c r="Z48" s="47"/>
      <c r="AA48" s="47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>
        <f>AW46*AW51/1000</f>
        <v>11.7975</v>
      </c>
      <c r="AX48" s="47"/>
      <c r="AY48" s="47"/>
      <c r="AZ48" s="53">
        <f>AZ46*AZ51/1000</f>
        <v>12.425925925925926</v>
      </c>
      <c r="BA48" s="47"/>
      <c r="BB48" s="47"/>
      <c r="BC48" s="53">
        <f>BC46*BC51/1000</f>
        <v>15.493333333333332</v>
      </c>
      <c r="BD48" s="47"/>
      <c r="BE48" s="47"/>
      <c r="BF48" s="53">
        <f>BF46*BF51/1000</f>
        <v>15.65</v>
      </c>
      <c r="BG48" s="47"/>
      <c r="BH48" s="47"/>
      <c r="BI48" s="53">
        <f>BI46*BI51/1000</f>
        <v>14.64</v>
      </c>
      <c r="BJ48" s="47"/>
      <c r="BK48" s="47"/>
      <c r="BL48" s="53">
        <f>BL49-3.7</f>
        <v>18.6</v>
      </c>
      <c r="BM48" s="47"/>
      <c r="BN48" s="47"/>
      <c r="BO48" s="53">
        <f>BO49-3.7</f>
        <v>17</v>
      </c>
      <c r="BP48" s="47"/>
      <c r="BQ48" s="47"/>
      <c r="BR48" s="53">
        <f>BR49-3.7</f>
        <v>18.2</v>
      </c>
      <c r="BS48" s="47"/>
      <c r="BT48" s="47"/>
      <c r="BU48" s="53">
        <f>BU49-3.7</f>
        <v>18.25</v>
      </c>
      <c r="BV48" s="47"/>
      <c r="BW48" s="47"/>
      <c r="BX48" s="70">
        <f>BX49-3.7</f>
        <v>19.8</v>
      </c>
      <c r="BY48" s="47"/>
      <c r="BZ48" s="47"/>
      <c r="CA48" s="45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42"/>
      <c r="CQ48" s="42"/>
      <c r="CR48" s="42"/>
      <c r="CS48" s="42"/>
    </row>
    <row r="49" spans="1:97" s="41" customFormat="1" ht="12.75">
      <c r="A49" s="75" t="s">
        <v>50</v>
      </c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>
        <f>AW48+13</f>
        <v>24.7975</v>
      </c>
      <c r="AX49" s="77"/>
      <c r="AY49" s="77"/>
      <c r="AZ49" s="77">
        <f>AZ48+13</f>
        <v>25.425925925925924</v>
      </c>
      <c r="BA49" s="77"/>
      <c r="BB49" s="77"/>
      <c r="BC49" s="77">
        <f>BC48+13</f>
        <v>28.493333333333332</v>
      </c>
      <c r="BD49" s="77"/>
      <c r="BE49" s="77"/>
      <c r="BF49" s="77">
        <f>BF48+13</f>
        <v>28.65</v>
      </c>
      <c r="BG49" s="77"/>
      <c r="BH49" s="77"/>
      <c r="BI49" s="77">
        <f>BI48+13</f>
        <v>27.64</v>
      </c>
      <c r="BJ49" s="77"/>
      <c r="BK49" s="77"/>
      <c r="BL49" s="77">
        <v>22.3</v>
      </c>
      <c r="BM49" s="77"/>
      <c r="BN49" s="77"/>
      <c r="BO49" s="77">
        <v>20.7</v>
      </c>
      <c r="BP49" s="77"/>
      <c r="BQ49" s="77"/>
      <c r="BR49" s="77">
        <v>21.9</v>
      </c>
      <c r="BS49" s="77"/>
      <c r="BT49" s="77"/>
      <c r="BU49" s="77">
        <v>21.95</v>
      </c>
      <c r="BV49" s="77"/>
      <c r="BW49" s="77"/>
      <c r="BX49" s="78">
        <v>23.5</v>
      </c>
      <c r="BY49" s="77"/>
      <c r="BZ49" s="77"/>
      <c r="CA49" s="71"/>
      <c r="CB49" s="71"/>
      <c r="CC49" s="45"/>
      <c r="CD49" s="45"/>
      <c r="CE49" s="45"/>
      <c r="CF49" s="45"/>
      <c r="CG49" s="71"/>
      <c r="CH49" s="71"/>
      <c r="CI49" s="71"/>
      <c r="CJ49" s="71"/>
      <c r="CK49" s="71"/>
      <c r="CL49" s="71"/>
      <c r="CM49" s="71"/>
      <c r="CN49" s="71"/>
      <c r="CO49" s="71"/>
      <c r="CP49" s="42"/>
      <c r="CQ49" s="42"/>
      <c r="CR49" s="42"/>
      <c r="CS49" s="42"/>
    </row>
    <row r="50" spans="1:97" s="41" customFormat="1" ht="12.7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151</v>
      </c>
      <c r="AF50" s="80"/>
      <c r="AG50" s="80"/>
      <c r="AH50" s="80" t="s">
        <v>151</v>
      </c>
      <c r="AI50" s="80"/>
      <c r="AJ50" s="80"/>
      <c r="AK50" s="80" t="s">
        <v>151</v>
      </c>
      <c r="AL50" s="80"/>
      <c r="AM50" s="80"/>
      <c r="AN50" s="80" t="s">
        <v>151</v>
      </c>
      <c r="AO50" s="80"/>
      <c r="AP50" s="80"/>
      <c r="AQ50" s="80" t="s">
        <v>151</v>
      </c>
      <c r="AR50" s="80"/>
      <c r="AS50" s="80"/>
      <c r="AT50" s="80" t="s">
        <v>151</v>
      </c>
      <c r="AU50" s="80"/>
      <c r="AV50" s="80"/>
      <c r="AW50" s="80" t="s">
        <v>52</v>
      </c>
      <c r="AX50" s="80"/>
      <c r="AY50" s="80"/>
      <c r="AZ50" s="80" t="s">
        <v>52</v>
      </c>
      <c r="BA50" s="80"/>
      <c r="BB50" s="80"/>
      <c r="BC50" s="80" t="s">
        <v>52</v>
      </c>
      <c r="BD50" s="80"/>
      <c r="BE50" s="80"/>
      <c r="BF50" s="80" t="s">
        <v>52</v>
      </c>
      <c r="BG50" s="80"/>
      <c r="BH50" s="80"/>
      <c r="BI50" s="80" t="s">
        <v>52</v>
      </c>
      <c r="BJ50" s="80"/>
      <c r="BK50" s="80"/>
      <c r="BL50" s="80" t="s">
        <v>53</v>
      </c>
      <c r="BM50" s="80"/>
      <c r="BN50" s="80"/>
      <c r="BO50" s="80" t="s">
        <v>53</v>
      </c>
      <c r="BP50" s="80"/>
      <c r="BQ50" s="80"/>
      <c r="BR50" s="80" t="s">
        <v>53</v>
      </c>
      <c r="BS50" s="80"/>
      <c r="BT50" s="80"/>
      <c r="BU50" s="80" t="s">
        <v>53</v>
      </c>
      <c r="BV50" s="80"/>
      <c r="BW50" s="80"/>
      <c r="BX50" s="81" t="s">
        <v>53</v>
      </c>
      <c r="BY50" s="80"/>
      <c r="BZ50" s="80"/>
      <c r="CA50" s="71"/>
      <c r="CB50" s="82"/>
      <c r="CC50" s="52"/>
      <c r="CD50" s="52"/>
      <c r="CE50" s="52"/>
      <c r="CF50" s="52"/>
      <c r="CG50" s="71"/>
      <c r="CH50" s="71"/>
      <c r="CI50" s="71"/>
      <c r="CJ50" s="71"/>
      <c r="CK50" s="71"/>
      <c r="CL50" s="71"/>
      <c r="CM50" s="71"/>
      <c r="CN50" s="71"/>
      <c r="CO50" s="71"/>
      <c r="CP50" s="42"/>
      <c r="CQ50" s="42"/>
      <c r="CR50" s="42"/>
      <c r="CS50" s="42"/>
    </row>
    <row r="51" spans="1:97" s="41" customFormat="1" ht="12.75">
      <c r="A51" s="83" t="s">
        <v>12</v>
      </c>
      <c r="B51" s="44"/>
      <c r="C51" s="44"/>
      <c r="D51" s="84">
        <v>701</v>
      </c>
      <c r="E51" s="48"/>
      <c r="F51" s="48"/>
      <c r="G51" s="84"/>
      <c r="H51" s="48"/>
      <c r="I51" s="48"/>
      <c r="J51" s="84"/>
      <c r="K51" s="48"/>
      <c r="L51" s="48"/>
      <c r="M51" s="84"/>
      <c r="N51" s="48"/>
      <c r="O51" s="48"/>
      <c r="P51" s="84">
        <v>363.0285714285715</v>
      </c>
      <c r="Q51" s="48"/>
      <c r="R51" s="48"/>
      <c r="S51" s="84">
        <v>288.84375</v>
      </c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/>
      <c r="AL51" s="48"/>
      <c r="AM51" s="48"/>
      <c r="AN51" s="84"/>
      <c r="AO51" s="48"/>
      <c r="AP51" s="48"/>
      <c r="AQ51" s="84"/>
      <c r="AR51" s="48"/>
      <c r="AS51" s="48"/>
      <c r="AT51" s="84"/>
      <c r="AU51" s="48"/>
      <c r="AV51" s="48"/>
      <c r="AW51" s="84">
        <f>+AW47*1000/AW43</f>
        <v>262.1666666666667</v>
      </c>
      <c r="AX51" s="48"/>
      <c r="AY51" s="48"/>
      <c r="AZ51" s="84">
        <f>+AZ47*1000/AZ43</f>
        <v>225.92592592592592</v>
      </c>
      <c r="BA51" s="48"/>
      <c r="BB51" s="48"/>
      <c r="BC51" s="84">
        <f>+BC47*1000/BC43</f>
        <v>193.66666666666666</v>
      </c>
      <c r="BD51" s="48"/>
      <c r="BE51" s="48"/>
      <c r="BF51" s="84">
        <f>+BF47*1000/BF43</f>
        <v>156.5</v>
      </c>
      <c r="BG51" s="48"/>
      <c r="BH51" s="48"/>
      <c r="BI51" s="84">
        <f>+BI47*1000/BI43</f>
        <v>122</v>
      </c>
      <c r="BJ51" s="48"/>
      <c r="BK51" s="48"/>
      <c r="BL51" s="84">
        <f>+BL47*1000/BL43</f>
        <v>98.66666666666667</v>
      </c>
      <c r="BM51" s="48"/>
      <c r="BN51" s="48"/>
      <c r="BO51" s="84">
        <f>+BO47*1000/BO43</f>
        <v>84.3103448275862</v>
      </c>
      <c r="BP51" s="48"/>
      <c r="BQ51" s="48"/>
      <c r="BR51" s="84">
        <f>+BR47*1000/BR43</f>
        <v>65.5</v>
      </c>
      <c r="BS51" s="48"/>
      <c r="BT51" s="48"/>
      <c r="BU51" s="84">
        <f>+BU47*1000/BU43</f>
        <v>52.333333333333336</v>
      </c>
      <c r="BV51" s="48"/>
      <c r="BW51" s="48"/>
      <c r="BX51" s="85">
        <f>+BX47*1000/BX43</f>
        <v>27</v>
      </c>
      <c r="BY51" s="48"/>
      <c r="BZ51" s="48"/>
      <c r="CA51" s="45"/>
      <c r="CB51" s="74"/>
      <c r="CC51" s="45"/>
      <c r="CD51" s="45"/>
      <c r="CE51" s="45"/>
      <c r="CF51" s="45"/>
      <c r="CG51" s="45"/>
      <c r="CH51" s="45"/>
      <c r="CI51" s="45"/>
      <c r="CJ51" s="45"/>
      <c r="CK51" s="74"/>
      <c r="CL51" s="45"/>
      <c r="CM51" s="45"/>
      <c r="CN51" s="45"/>
      <c r="CO51" s="45"/>
      <c r="CP51" s="42"/>
      <c r="CQ51" s="42"/>
      <c r="CR51" s="42"/>
      <c r="CS51" s="42"/>
    </row>
    <row r="52" spans="1:97" s="41" customFormat="1" ht="12.75">
      <c r="A52" s="41" t="s">
        <v>152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</row>
    <row r="53" spans="79:97" s="86" customFormat="1" ht="12.75"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25">
      <selection activeCell="N57" sqref="N57"/>
    </sheetView>
  </sheetViews>
  <sheetFormatPr defaultColWidth="9.00390625" defaultRowHeight="13.5"/>
  <cols>
    <col min="1" max="1" width="6.00390625" style="88" customWidth="1"/>
    <col min="2" max="2" width="6.375" style="88" customWidth="1"/>
    <col min="3" max="3" width="7.25390625" style="88" customWidth="1"/>
    <col min="4" max="4" width="8.375" style="88" customWidth="1"/>
    <col min="5" max="5" width="8.375" style="337" customWidth="1"/>
    <col min="6" max="6" width="5.00390625" style="88" bestFit="1" customWidth="1"/>
    <col min="7" max="7" width="6.875" style="88" bestFit="1" customWidth="1"/>
    <col min="8" max="8" width="5.00390625" style="88" bestFit="1" customWidth="1"/>
    <col min="9" max="9" width="12.25390625" style="88" bestFit="1" customWidth="1"/>
    <col min="10" max="10" width="8.50390625" style="122" bestFit="1" customWidth="1"/>
    <col min="11" max="17" width="9.00390625" style="88" customWidth="1"/>
    <col min="18" max="18" width="6.75390625" style="88" customWidth="1"/>
    <col min="19" max="16384" width="9.00390625" style="88" customWidth="1"/>
  </cols>
  <sheetData>
    <row r="1" spans="1:27" ht="13.5">
      <c r="A1" s="89" t="s">
        <v>124</v>
      </c>
      <c r="J1" s="88"/>
      <c r="K1"/>
      <c r="L1"/>
      <c r="M1"/>
      <c r="N1"/>
      <c r="O1" s="90"/>
      <c r="P1" s="90"/>
      <c r="R1" s="89"/>
      <c r="S1" s="90"/>
      <c r="T1" s="90"/>
      <c r="U1" s="90"/>
      <c r="V1" s="90"/>
      <c r="W1" s="90"/>
      <c r="X1" s="90"/>
      <c r="Y1" s="90"/>
      <c r="Z1" s="90"/>
      <c r="AA1" s="90"/>
    </row>
    <row r="2" spans="1:27" ht="13.5">
      <c r="A2" s="88" t="s">
        <v>153</v>
      </c>
      <c r="E2" s="338"/>
      <c r="J2" s="88"/>
      <c r="K2"/>
      <c r="L2"/>
      <c r="M2"/>
      <c r="N2"/>
      <c r="O2" s="90"/>
      <c r="P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3.5">
      <c r="A3" s="88" t="s">
        <v>147</v>
      </c>
      <c r="B3" s="91"/>
      <c r="C3" s="92"/>
      <c r="D3" s="89"/>
      <c r="E3" s="339"/>
      <c r="F3" s="94"/>
      <c r="G3" s="94"/>
      <c r="H3" s="94"/>
      <c r="I3" s="94"/>
      <c r="J3" s="88"/>
      <c r="K3"/>
      <c r="L3"/>
      <c r="M3"/>
      <c r="N3"/>
      <c r="O3" s="94"/>
      <c r="P3" s="90"/>
      <c r="R3" s="90"/>
      <c r="S3" s="90"/>
      <c r="T3" s="92"/>
      <c r="U3" s="89"/>
      <c r="V3" s="93"/>
      <c r="W3" s="94"/>
      <c r="X3" s="94"/>
      <c r="Y3" s="94"/>
      <c r="Z3" s="94"/>
      <c r="AA3" s="90"/>
    </row>
    <row r="4" spans="1:27" ht="13.5">
      <c r="A4" s="88" t="s">
        <v>125</v>
      </c>
      <c r="J4" s="88"/>
      <c r="K4"/>
      <c r="L4"/>
      <c r="M4"/>
      <c r="N4"/>
      <c r="O4" s="90"/>
      <c r="P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13.5">
      <c r="A5" s="88" t="s">
        <v>154</v>
      </c>
      <c r="D5"/>
      <c r="E5" s="340"/>
      <c r="F5"/>
      <c r="G5" s="93"/>
      <c r="H5" s="93"/>
      <c r="J5" s="88"/>
      <c r="K5"/>
      <c r="L5"/>
      <c r="M5"/>
      <c r="N5"/>
      <c r="O5" s="90"/>
      <c r="P5" s="90"/>
      <c r="R5" s="90"/>
      <c r="S5" s="90"/>
      <c r="T5" s="90"/>
      <c r="U5" s="96"/>
      <c r="V5" s="93"/>
      <c r="W5" s="93"/>
      <c r="X5" s="93"/>
      <c r="Y5" s="93"/>
      <c r="Z5" s="90"/>
      <c r="AA5" s="90"/>
    </row>
    <row r="6" spans="4:27" ht="13.5">
      <c r="D6"/>
      <c r="E6" s="340"/>
      <c r="F6"/>
      <c r="G6" s="93"/>
      <c r="H6" s="256"/>
      <c r="I6" s="256"/>
      <c r="J6" s="88"/>
      <c r="K6" s="93"/>
      <c r="L6" s="93"/>
      <c r="M6" s="93"/>
      <c r="N6" s="256"/>
      <c r="O6" s="256"/>
      <c r="P6" s="90"/>
      <c r="R6" s="90"/>
      <c r="S6" s="90"/>
      <c r="T6" s="90"/>
      <c r="U6" s="93"/>
      <c r="V6" s="93"/>
      <c r="W6" s="93"/>
      <c r="X6" s="93"/>
      <c r="Y6" s="256"/>
      <c r="Z6" s="256"/>
      <c r="AA6" s="90"/>
    </row>
    <row r="7" spans="1:27" ht="12.75">
      <c r="A7" s="98" t="s">
        <v>99</v>
      </c>
      <c r="B7" s="99" t="s">
        <v>100</v>
      </c>
      <c r="C7" s="99" t="s">
        <v>126</v>
      </c>
      <c r="D7" s="99" t="s">
        <v>127</v>
      </c>
      <c r="E7" s="341" t="s">
        <v>128</v>
      </c>
      <c r="F7" s="99" t="s">
        <v>104</v>
      </c>
      <c r="G7" s="259" t="s">
        <v>129</v>
      </c>
      <c r="H7" s="259"/>
      <c r="I7" s="100" t="s">
        <v>130</v>
      </c>
      <c r="J7" s="260" t="s">
        <v>131</v>
      </c>
      <c r="K7" s="93"/>
      <c r="L7" s="93"/>
      <c r="M7" s="256"/>
      <c r="N7" s="256"/>
      <c r="O7" s="101"/>
      <c r="P7" s="102"/>
      <c r="R7" s="96"/>
      <c r="S7" s="93"/>
      <c r="T7" s="93"/>
      <c r="U7" s="93"/>
      <c r="V7" s="93"/>
      <c r="W7" s="93"/>
      <c r="X7" s="256"/>
      <c r="Y7" s="256"/>
      <c r="Z7" s="101"/>
      <c r="AA7" s="255"/>
    </row>
    <row r="8" spans="1:27" ht="13.5" customHeight="1">
      <c r="A8" s="103"/>
      <c r="B8" s="103"/>
      <c r="C8" s="97" t="s">
        <v>132</v>
      </c>
      <c r="D8" s="97" t="s">
        <v>132</v>
      </c>
      <c r="E8" s="342" t="s">
        <v>133</v>
      </c>
      <c r="F8" s="97" t="s">
        <v>134</v>
      </c>
      <c r="G8" s="221" t="s">
        <v>135</v>
      </c>
      <c r="H8" s="221" t="s">
        <v>136</v>
      </c>
      <c r="I8" s="97" t="s">
        <v>137</v>
      </c>
      <c r="J8" s="261"/>
      <c r="K8" s="93"/>
      <c r="L8" s="93"/>
      <c r="M8" s="93"/>
      <c r="N8" s="93"/>
      <c r="O8" s="93"/>
      <c r="P8" s="102"/>
      <c r="R8" s="90"/>
      <c r="S8" s="90"/>
      <c r="T8" s="93"/>
      <c r="U8" s="93"/>
      <c r="V8" s="93"/>
      <c r="W8" s="93"/>
      <c r="X8" s="93"/>
      <c r="Y8" s="93"/>
      <c r="Z8" s="93"/>
      <c r="AA8" s="255"/>
    </row>
    <row r="9" spans="1:27" ht="12.75">
      <c r="A9" s="104">
        <v>1</v>
      </c>
      <c r="B9" s="105" t="s">
        <v>155</v>
      </c>
      <c r="C9" s="106">
        <v>328</v>
      </c>
      <c r="D9" s="107"/>
      <c r="E9" s="343">
        <v>384.3</v>
      </c>
      <c r="F9" s="109"/>
      <c r="G9" s="108"/>
      <c r="I9" s="108"/>
      <c r="J9" s="106"/>
      <c r="K9" s="90"/>
      <c r="L9" s="109"/>
      <c r="M9" s="112"/>
      <c r="N9" s="90"/>
      <c r="O9" s="90"/>
      <c r="P9" s="110"/>
      <c r="R9" s="96"/>
      <c r="S9" s="105"/>
      <c r="T9" s="90"/>
      <c r="U9" s="90"/>
      <c r="V9" s="90"/>
      <c r="W9" s="109"/>
      <c r="X9" s="112"/>
      <c r="Y9" s="90"/>
      <c r="Z9" s="90"/>
      <c r="AA9" s="110"/>
    </row>
    <row r="10" spans="1:27" ht="12.75">
      <c r="A10" s="113">
        <v>2</v>
      </c>
      <c r="B10" s="105" t="s">
        <v>155</v>
      </c>
      <c r="C10" s="110">
        <v>319</v>
      </c>
      <c r="D10" s="90"/>
      <c r="E10" s="338">
        <v>322.7</v>
      </c>
      <c r="F10" s="90"/>
      <c r="G10" s="115"/>
      <c r="H10" s="116"/>
      <c r="I10" s="114"/>
      <c r="J10" s="110"/>
      <c r="K10" s="114"/>
      <c r="L10" s="90"/>
      <c r="M10" s="90"/>
      <c r="N10" s="90"/>
      <c r="O10" s="90"/>
      <c r="P10" s="110"/>
      <c r="R10" s="96"/>
      <c r="S10" s="105"/>
      <c r="T10" s="90"/>
      <c r="U10" s="90"/>
      <c r="V10" s="114"/>
      <c r="W10" s="90"/>
      <c r="X10" s="90"/>
      <c r="Y10" s="90"/>
      <c r="Z10" s="90"/>
      <c r="AA10" s="110"/>
    </row>
    <row r="11" spans="1:27" ht="12.75">
      <c r="A11" s="104">
        <v>3</v>
      </c>
      <c r="B11" s="105" t="s">
        <v>146</v>
      </c>
      <c r="C11" s="110">
        <v>321</v>
      </c>
      <c r="D11" s="90"/>
      <c r="E11" s="338">
        <v>397.8</v>
      </c>
      <c r="F11" s="109"/>
      <c r="G11" s="115"/>
      <c r="H11" s="116"/>
      <c r="I11" s="109"/>
      <c r="J11" s="110"/>
      <c r="K11" s="90"/>
      <c r="L11" s="90"/>
      <c r="M11" s="90"/>
      <c r="N11" s="90"/>
      <c r="O11" s="90"/>
      <c r="P11" s="110"/>
      <c r="R11" s="119"/>
      <c r="S11" s="105"/>
      <c r="T11" s="90"/>
      <c r="U11" s="90"/>
      <c r="V11" s="90"/>
      <c r="W11" s="90"/>
      <c r="X11" s="90"/>
      <c r="Y11" s="90"/>
      <c r="Z11" s="90"/>
      <c r="AA11" s="110"/>
    </row>
    <row r="12" spans="1:27" ht="12.75">
      <c r="A12" s="104">
        <v>4</v>
      </c>
      <c r="B12" s="105" t="s">
        <v>146</v>
      </c>
      <c r="C12" s="110">
        <v>325</v>
      </c>
      <c r="D12" s="116"/>
      <c r="E12" s="337">
        <v>349.5</v>
      </c>
      <c r="F12" s="90"/>
      <c r="G12" s="114"/>
      <c r="H12" s="116"/>
      <c r="I12" s="114"/>
      <c r="J12" s="121"/>
      <c r="K12" s="114"/>
      <c r="L12" s="90"/>
      <c r="M12" s="90"/>
      <c r="N12" s="90"/>
      <c r="O12" s="90"/>
      <c r="P12" s="110"/>
      <c r="R12" s="96"/>
      <c r="S12" s="105"/>
      <c r="T12" s="90"/>
      <c r="U12" s="90"/>
      <c r="V12" s="114"/>
      <c r="W12" s="90"/>
      <c r="X12" s="90"/>
      <c r="Y12" s="90"/>
      <c r="Z12" s="90"/>
      <c r="AA12" s="110"/>
    </row>
    <row r="13" spans="1:27" ht="12.75">
      <c r="A13" s="104">
        <v>5</v>
      </c>
      <c r="B13" s="105" t="s">
        <v>146</v>
      </c>
      <c r="C13" s="110">
        <v>322</v>
      </c>
      <c r="D13" s="116"/>
      <c r="E13" s="338">
        <v>352.5</v>
      </c>
      <c r="F13" s="109"/>
      <c r="G13" s="115"/>
      <c r="H13" s="116"/>
      <c r="I13" s="114"/>
      <c r="J13" s="110"/>
      <c r="K13" s="114"/>
      <c r="L13" s="90"/>
      <c r="M13" s="90"/>
      <c r="N13" s="90"/>
      <c r="O13" s="90"/>
      <c r="P13" s="110"/>
      <c r="R13" s="96"/>
      <c r="S13" s="105"/>
      <c r="T13" s="90"/>
      <c r="U13" s="109"/>
      <c r="V13" s="114"/>
      <c r="W13" s="90"/>
      <c r="X13" s="90"/>
      <c r="Y13" s="90"/>
      <c r="Z13" s="90"/>
      <c r="AA13" s="110"/>
    </row>
    <row r="14" spans="1:27" ht="12.75">
      <c r="A14" s="104">
        <v>6</v>
      </c>
      <c r="B14" s="105" t="s">
        <v>146</v>
      </c>
      <c r="C14" s="110">
        <v>321</v>
      </c>
      <c r="D14" s="116"/>
      <c r="E14" s="338">
        <v>342.6</v>
      </c>
      <c r="F14" s="90"/>
      <c r="G14" s="115"/>
      <c r="H14" s="116"/>
      <c r="I14" s="115"/>
      <c r="J14" s="110"/>
      <c r="K14" s="114"/>
      <c r="L14" s="90"/>
      <c r="M14" s="90"/>
      <c r="N14" s="90"/>
      <c r="O14" s="90"/>
      <c r="P14" s="110"/>
      <c r="R14" s="96"/>
      <c r="S14" s="105"/>
      <c r="T14" s="90"/>
      <c r="U14" s="90"/>
      <c r="V14" s="114"/>
      <c r="W14" s="90"/>
      <c r="X14" s="90"/>
      <c r="Y14" s="90"/>
      <c r="Z14" s="90"/>
      <c r="AA14" s="110"/>
    </row>
    <row r="15" spans="1:27" ht="12.75">
      <c r="A15" s="104">
        <v>7</v>
      </c>
      <c r="B15" s="105" t="s">
        <v>146</v>
      </c>
      <c r="C15" s="110">
        <v>324</v>
      </c>
      <c r="D15" s="109"/>
      <c r="E15" s="344">
        <v>389.8</v>
      </c>
      <c r="F15" s="109"/>
      <c r="G15" s="115"/>
      <c r="H15" s="116"/>
      <c r="I15" s="115"/>
      <c r="K15" s="90"/>
      <c r="L15" s="90"/>
      <c r="M15" s="90"/>
      <c r="N15" s="90"/>
      <c r="O15" s="90"/>
      <c r="P15" s="110"/>
      <c r="R15" s="96"/>
      <c r="S15" s="105"/>
      <c r="T15" s="90"/>
      <c r="U15" s="90"/>
      <c r="V15" s="90"/>
      <c r="W15" s="90"/>
      <c r="X15" s="90"/>
      <c r="Y15" s="90"/>
      <c r="Z15" s="90"/>
      <c r="AA15" s="110"/>
    </row>
    <row r="16" spans="1:27" ht="12.75">
      <c r="A16" s="104">
        <v>8</v>
      </c>
      <c r="B16" s="105" t="s">
        <v>146</v>
      </c>
      <c r="C16" s="110">
        <v>326</v>
      </c>
      <c r="D16" s="116"/>
      <c r="E16" s="338">
        <v>371.4</v>
      </c>
      <c r="F16" s="90"/>
      <c r="G16" s="115"/>
      <c r="H16" s="116"/>
      <c r="I16" s="123"/>
      <c r="K16" s="114"/>
      <c r="L16" s="90"/>
      <c r="M16" s="114"/>
      <c r="N16" s="90"/>
      <c r="O16" s="90"/>
      <c r="P16" s="110"/>
      <c r="R16" s="96"/>
      <c r="S16" s="105"/>
      <c r="T16" s="90"/>
      <c r="U16" s="109"/>
      <c r="V16" s="114"/>
      <c r="W16" s="90"/>
      <c r="X16" s="114"/>
      <c r="Y16" s="90"/>
      <c r="Z16" s="90"/>
      <c r="AA16" s="110"/>
    </row>
    <row r="17" spans="1:27" ht="12.75">
      <c r="A17" s="104">
        <v>9</v>
      </c>
      <c r="B17" s="105" t="s">
        <v>146</v>
      </c>
      <c r="C17" s="110">
        <v>325</v>
      </c>
      <c r="D17" s="116"/>
      <c r="E17" s="338">
        <v>409</v>
      </c>
      <c r="F17" s="109"/>
      <c r="G17" s="115"/>
      <c r="H17" s="116"/>
      <c r="I17" s="114"/>
      <c r="J17" s="110"/>
      <c r="K17" s="114"/>
      <c r="L17" s="90"/>
      <c r="M17" s="114"/>
      <c r="N17" s="90"/>
      <c r="O17" s="90"/>
      <c r="P17" s="110"/>
      <c r="R17" s="96"/>
      <c r="S17" s="105"/>
      <c r="T17" s="90"/>
      <c r="U17" s="90"/>
      <c r="V17" s="114"/>
      <c r="W17" s="90"/>
      <c r="X17" s="90"/>
      <c r="Y17" s="90"/>
      <c r="Z17" s="90"/>
      <c r="AA17" s="110"/>
    </row>
    <row r="18" spans="1:27" ht="12.75">
      <c r="A18" s="104">
        <v>10</v>
      </c>
      <c r="B18" s="105" t="s">
        <v>146</v>
      </c>
      <c r="C18" s="117">
        <v>315</v>
      </c>
      <c r="D18" s="109"/>
      <c r="E18" s="338">
        <v>317.3</v>
      </c>
      <c r="F18" s="90"/>
      <c r="G18" s="115"/>
      <c r="H18" s="116"/>
      <c r="I18" s="109"/>
      <c r="K18" s="114"/>
      <c r="L18" s="90"/>
      <c r="M18" s="90"/>
      <c r="N18" s="90"/>
      <c r="O18" s="90"/>
      <c r="P18" s="110"/>
      <c r="R18" s="96"/>
      <c r="S18" s="105"/>
      <c r="T18" s="90"/>
      <c r="U18" s="109"/>
      <c r="V18" s="114"/>
      <c r="W18" s="90"/>
      <c r="X18" s="90"/>
      <c r="Y18" s="90"/>
      <c r="Z18" s="90"/>
      <c r="AA18" s="110"/>
    </row>
    <row r="19" spans="1:27" ht="12.75">
      <c r="A19" s="104">
        <v>11</v>
      </c>
      <c r="B19" s="105" t="s">
        <v>146</v>
      </c>
      <c r="C19" s="117">
        <v>333</v>
      </c>
      <c r="D19" s="116"/>
      <c r="E19" s="338">
        <v>448.5</v>
      </c>
      <c r="F19" s="109"/>
      <c r="G19" s="115"/>
      <c r="H19" s="116"/>
      <c r="I19" s="115"/>
      <c r="K19" s="114"/>
      <c r="L19" s="90"/>
      <c r="M19" s="90"/>
      <c r="N19" s="90"/>
      <c r="O19" s="90"/>
      <c r="P19" s="110"/>
      <c r="R19" s="96"/>
      <c r="S19" s="105"/>
      <c r="T19" s="90"/>
      <c r="U19" s="109"/>
      <c r="V19" s="114"/>
      <c r="W19" s="90"/>
      <c r="X19" s="90"/>
      <c r="Y19" s="90"/>
      <c r="Z19" s="90"/>
      <c r="AA19" s="110"/>
    </row>
    <row r="20" spans="1:27" ht="12.75">
      <c r="A20" s="104">
        <v>12</v>
      </c>
      <c r="B20" s="105" t="s">
        <v>146</v>
      </c>
      <c r="C20" s="117">
        <v>339</v>
      </c>
      <c r="E20" s="344">
        <v>382.1</v>
      </c>
      <c r="K20" s="114"/>
      <c r="L20" s="90"/>
      <c r="M20" s="90"/>
      <c r="N20" s="90"/>
      <c r="O20" s="90"/>
      <c r="P20" s="110"/>
      <c r="R20" s="96"/>
      <c r="S20" s="105"/>
      <c r="T20" s="90"/>
      <c r="U20" s="90"/>
      <c r="V20" s="114"/>
      <c r="W20" s="90"/>
      <c r="X20" s="90"/>
      <c r="Y20" s="90"/>
      <c r="Z20" s="90"/>
      <c r="AA20" s="110"/>
    </row>
    <row r="21" spans="1:27" ht="12.75">
      <c r="A21" s="104">
        <v>13</v>
      </c>
      <c r="B21" s="105" t="s">
        <v>146</v>
      </c>
      <c r="C21" s="117">
        <v>324</v>
      </c>
      <c r="D21" s="90"/>
      <c r="E21" s="344">
        <v>291.2</v>
      </c>
      <c r="F21" s="90"/>
      <c r="G21" s="114"/>
      <c r="H21" s="90"/>
      <c r="I21" s="90"/>
      <c r="J21" s="110"/>
      <c r="K21" s="90"/>
      <c r="L21" s="90"/>
      <c r="M21" s="90"/>
      <c r="N21" s="90"/>
      <c r="O21" s="90"/>
      <c r="P21" s="110"/>
      <c r="R21" s="96"/>
      <c r="S21" s="105"/>
      <c r="T21" s="90"/>
      <c r="U21" s="90"/>
      <c r="V21" s="90"/>
      <c r="W21" s="90"/>
      <c r="X21" s="90"/>
      <c r="Y21" s="90"/>
      <c r="Z21" s="90"/>
      <c r="AA21" s="110"/>
    </row>
    <row r="22" spans="1:27" ht="12.75">
      <c r="A22" s="104">
        <v>14</v>
      </c>
      <c r="B22" s="105" t="s">
        <v>146</v>
      </c>
      <c r="C22" s="117">
        <v>322</v>
      </c>
      <c r="E22" s="344">
        <v>383.2</v>
      </c>
      <c r="F22" s="104"/>
      <c r="G22" s="96"/>
      <c r="H22" s="90"/>
      <c r="I22" s="90"/>
      <c r="J22" s="110"/>
      <c r="K22" s="90"/>
      <c r="L22" s="90"/>
      <c r="M22" s="90"/>
      <c r="N22" s="90"/>
      <c r="O22" s="90"/>
      <c r="P22" s="110"/>
      <c r="R22" s="96"/>
      <c r="S22" s="105"/>
      <c r="T22" s="90"/>
      <c r="U22" s="90"/>
      <c r="V22" s="90"/>
      <c r="W22" s="90"/>
      <c r="X22" s="90"/>
      <c r="Y22" s="90"/>
      <c r="Z22" s="90"/>
      <c r="AA22" s="110"/>
    </row>
    <row r="23" spans="1:27" ht="12.75">
      <c r="A23" s="104">
        <v>15</v>
      </c>
      <c r="B23" s="105" t="s">
        <v>146</v>
      </c>
      <c r="C23" s="117">
        <v>329</v>
      </c>
      <c r="E23" s="344">
        <v>421.2</v>
      </c>
      <c r="F23" s="90"/>
      <c r="G23" s="104"/>
      <c r="H23" s="104"/>
      <c r="I23" s="104"/>
      <c r="J23" s="88"/>
      <c r="K23" s="90"/>
      <c r="L23" s="90"/>
      <c r="M23" s="114"/>
      <c r="N23" s="90"/>
      <c r="O23" s="109"/>
      <c r="P23" s="110"/>
      <c r="R23" s="96"/>
      <c r="S23" s="105"/>
      <c r="T23" s="90"/>
      <c r="U23" s="90"/>
      <c r="V23" s="90"/>
      <c r="W23" s="90"/>
      <c r="X23" s="114"/>
      <c r="Y23" s="90"/>
      <c r="Z23" s="109"/>
      <c r="AA23" s="110"/>
    </row>
    <row r="24" spans="1:27" ht="12.75">
      <c r="A24" s="104">
        <v>16</v>
      </c>
      <c r="B24" s="105" t="s">
        <v>146</v>
      </c>
      <c r="C24" s="117">
        <v>327</v>
      </c>
      <c r="E24" s="344">
        <v>362.6</v>
      </c>
      <c r="F24" s="90"/>
      <c r="G24" s="104"/>
      <c r="H24" s="104"/>
      <c r="I24" s="104"/>
      <c r="J24" s="125"/>
      <c r="K24" s="90"/>
      <c r="L24" s="90"/>
      <c r="M24" s="90"/>
      <c r="N24" s="90"/>
      <c r="O24" s="90"/>
      <c r="P24" s="110"/>
      <c r="R24" s="96"/>
      <c r="S24" s="105"/>
      <c r="T24" s="90"/>
      <c r="U24" s="90"/>
      <c r="V24" s="90"/>
      <c r="W24" s="90"/>
      <c r="X24" s="90"/>
      <c r="Y24" s="90"/>
      <c r="Z24" s="90"/>
      <c r="AA24" s="110"/>
    </row>
    <row r="25" spans="1:27" ht="12.75">
      <c r="A25" s="104">
        <v>17</v>
      </c>
      <c r="B25" s="105" t="s">
        <v>146</v>
      </c>
      <c r="C25" s="117">
        <v>320</v>
      </c>
      <c r="D25" s="90"/>
      <c r="E25" s="344">
        <v>345.8</v>
      </c>
      <c r="F25" s="90"/>
      <c r="G25" s="104"/>
      <c r="H25" s="104"/>
      <c r="I25" s="104"/>
      <c r="J25" s="125"/>
      <c r="K25" s="90"/>
      <c r="L25" s="90"/>
      <c r="M25" s="90"/>
      <c r="N25" s="90"/>
      <c r="O25" s="90"/>
      <c r="P25" s="110"/>
      <c r="R25" s="96"/>
      <c r="S25" s="105"/>
      <c r="T25" s="90"/>
      <c r="U25" s="90"/>
      <c r="V25" s="90"/>
      <c r="W25" s="90"/>
      <c r="X25" s="90"/>
      <c r="Y25" s="90"/>
      <c r="Z25" s="90"/>
      <c r="AA25" s="110"/>
    </row>
    <row r="26" spans="1:27" ht="12.75">
      <c r="A26" s="104">
        <v>18</v>
      </c>
      <c r="B26" s="105" t="s">
        <v>146</v>
      </c>
      <c r="C26" s="117">
        <v>318</v>
      </c>
      <c r="D26" s="90"/>
      <c r="E26" s="344">
        <v>281.6</v>
      </c>
      <c r="F26" s="90"/>
      <c r="G26" s="90"/>
      <c r="H26" s="90"/>
      <c r="I26" s="90"/>
      <c r="J26" s="125"/>
      <c r="K26" s="114"/>
      <c r="L26" s="90"/>
      <c r="M26" s="90"/>
      <c r="N26" s="90"/>
      <c r="O26" s="90"/>
      <c r="P26" s="110"/>
      <c r="R26" s="96"/>
      <c r="S26" s="105"/>
      <c r="T26" s="90"/>
      <c r="U26" s="90"/>
      <c r="V26" s="90"/>
      <c r="W26" s="90"/>
      <c r="X26" s="90"/>
      <c r="Y26" s="90"/>
      <c r="Z26" s="90"/>
      <c r="AA26" s="110"/>
    </row>
    <row r="27" spans="1:27" ht="12.75">
      <c r="A27" s="104">
        <v>19</v>
      </c>
      <c r="B27" s="105" t="s">
        <v>146</v>
      </c>
      <c r="C27" s="117">
        <v>331</v>
      </c>
      <c r="D27" s="90"/>
      <c r="E27" s="344">
        <v>381.6</v>
      </c>
      <c r="F27" s="90"/>
      <c r="G27" s="90"/>
      <c r="H27" s="90"/>
      <c r="I27" s="90"/>
      <c r="J27" s="110"/>
      <c r="K27" s="114"/>
      <c r="L27" s="90"/>
      <c r="M27" s="90"/>
      <c r="N27" s="90"/>
      <c r="O27" s="90"/>
      <c r="P27" s="110"/>
      <c r="R27" s="96"/>
      <c r="S27" s="105"/>
      <c r="T27" s="90"/>
      <c r="U27" s="90"/>
      <c r="V27" s="114"/>
      <c r="W27" s="90"/>
      <c r="X27" s="90"/>
      <c r="Y27" s="90"/>
      <c r="Z27" s="90"/>
      <c r="AA27" s="110"/>
    </row>
    <row r="28" spans="1:27" ht="12.75">
      <c r="A28" s="104">
        <v>20</v>
      </c>
      <c r="B28" s="105" t="s">
        <v>146</v>
      </c>
      <c r="C28" s="117">
        <v>325</v>
      </c>
      <c r="D28" s="90"/>
      <c r="E28" s="344">
        <v>344.2</v>
      </c>
      <c r="F28" s="90"/>
      <c r="G28" s="90"/>
      <c r="H28" s="90"/>
      <c r="I28" s="90"/>
      <c r="J28" s="110"/>
      <c r="K28" s="90"/>
      <c r="L28" s="90"/>
      <c r="M28" s="114"/>
      <c r="N28" s="90"/>
      <c r="O28" s="90"/>
      <c r="P28" s="110"/>
      <c r="R28" s="96"/>
      <c r="S28" s="105"/>
      <c r="T28" s="90"/>
      <c r="U28" s="109"/>
      <c r="V28" s="114"/>
      <c r="W28" s="90"/>
      <c r="X28" s="114"/>
      <c r="Y28" s="90"/>
      <c r="Z28" s="90"/>
      <c r="AA28" s="110"/>
    </row>
    <row r="29" spans="1:27" ht="12.75">
      <c r="A29" s="104">
        <v>21</v>
      </c>
      <c r="B29" s="105" t="s">
        <v>146</v>
      </c>
      <c r="C29" s="117">
        <v>328</v>
      </c>
      <c r="E29" s="344">
        <v>335.3</v>
      </c>
      <c r="K29" s="90"/>
      <c r="L29" s="90"/>
      <c r="M29" s="90"/>
      <c r="N29" s="90"/>
      <c r="O29" s="90"/>
      <c r="P29" s="110"/>
      <c r="R29" s="96"/>
      <c r="S29" s="105"/>
      <c r="T29" s="90"/>
      <c r="U29" s="90"/>
      <c r="V29" s="90"/>
      <c r="W29" s="90"/>
      <c r="X29" s="90"/>
      <c r="Y29" s="90"/>
      <c r="Z29" s="90"/>
      <c r="AA29" s="110"/>
    </row>
    <row r="30" spans="1:27" ht="12.75">
      <c r="A30" s="104">
        <v>22</v>
      </c>
      <c r="B30" s="105" t="s">
        <v>146</v>
      </c>
      <c r="C30" s="117">
        <v>332</v>
      </c>
      <c r="E30" s="344">
        <v>373.6</v>
      </c>
      <c r="K30" s="90"/>
      <c r="L30" s="90"/>
      <c r="M30" s="114"/>
      <c r="N30" s="90"/>
      <c r="O30" s="90"/>
      <c r="P30" s="110"/>
      <c r="R30" s="96"/>
      <c r="S30" s="105"/>
      <c r="T30" s="90"/>
      <c r="U30" s="90"/>
      <c r="V30" s="90"/>
      <c r="W30" s="90"/>
      <c r="X30" s="114"/>
      <c r="Y30" s="90"/>
      <c r="Z30" s="90"/>
      <c r="AA30" s="110"/>
    </row>
    <row r="31" spans="1:27" ht="12.75">
      <c r="A31" s="104">
        <v>23</v>
      </c>
      <c r="B31" s="105" t="s">
        <v>146</v>
      </c>
      <c r="C31" s="117">
        <v>324</v>
      </c>
      <c r="E31" s="344">
        <v>333.9</v>
      </c>
      <c r="K31" s="90"/>
      <c r="L31" s="90"/>
      <c r="M31" s="90"/>
      <c r="N31" s="90"/>
      <c r="O31" s="90"/>
      <c r="P31" s="110"/>
      <c r="R31" s="96"/>
      <c r="S31" s="105"/>
      <c r="T31" s="90"/>
      <c r="U31" s="90"/>
      <c r="V31" s="90"/>
      <c r="W31" s="90"/>
      <c r="X31" s="90"/>
      <c r="Y31" s="90"/>
      <c r="Z31" s="90"/>
      <c r="AA31" s="110"/>
    </row>
    <row r="32" spans="1:27" ht="12.75">
      <c r="A32" s="104">
        <v>24</v>
      </c>
      <c r="B32" s="105" t="s">
        <v>146</v>
      </c>
      <c r="C32" s="117">
        <v>325</v>
      </c>
      <c r="E32" s="344">
        <v>364.8</v>
      </c>
      <c r="K32" s="114"/>
      <c r="L32" s="90"/>
      <c r="M32" s="90"/>
      <c r="N32" s="90"/>
      <c r="O32" s="90"/>
      <c r="P32" s="110"/>
      <c r="R32" s="96"/>
      <c r="S32" s="105"/>
      <c r="T32" s="90"/>
      <c r="U32" s="90"/>
      <c r="V32" s="90"/>
      <c r="W32" s="90"/>
      <c r="X32" s="90"/>
      <c r="Y32" s="90"/>
      <c r="Z32" s="90"/>
      <c r="AA32" s="110"/>
    </row>
    <row r="33" spans="1:27" ht="12.75">
      <c r="A33" s="104">
        <v>25</v>
      </c>
      <c r="B33" s="105" t="s">
        <v>146</v>
      </c>
      <c r="C33" s="117">
        <v>327</v>
      </c>
      <c r="E33" s="344">
        <v>361.1</v>
      </c>
      <c r="K33" s="90"/>
      <c r="L33" s="90"/>
      <c r="M33" s="90"/>
      <c r="N33" s="90"/>
      <c r="O33" s="90"/>
      <c r="P33" s="110"/>
      <c r="R33" s="96"/>
      <c r="S33" s="105"/>
      <c r="T33" s="90"/>
      <c r="U33" s="90"/>
      <c r="V33" s="114"/>
      <c r="W33" s="90"/>
      <c r="X33" s="90"/>
      <c r="Y33" s="90"/>
      <c r="Z33" s="90"/>
      <c r="AA33" s="110"/>
    </row>
    <row r="34" spans="1:27" ht="12.75">
      <c r="A34" s="104">
        <v>26</v>
      </c>
      <c r="B34" s="105" t="s">
        <v>146</v>
      </c>
      <c r="C34" s="117">
        <v>321</v>
      </c>
      <c r="E34" s="344">
        <v>383.6</v>
      </c>
      <c r="K34" s="90"/>
      <c r="L34" s="90"/>
      <c r="M34" s="90"/>
      <c r="N34" s="90"/>
      <c r="O34" s="90"/>
      <c r="P34" s="110"/>
      <c r="R34" s="96"/>
      <c r="S34" s="105"/>
      <c r="T34" s="90"/>
      <c r="U34" s="90"/>
      <c r="V34" s="90"/>
      <c r="W34" s="90"/>
      <c r="X34" s="90"/>
      <c r="Y34" s="90"/>
      <c r="Z34" s="90"/>
      <c r="AA34" s="110"/>
    </row>
    <row r="35" spans="1:27" ht="12.75">
      <c r="A35" s="104">
        <v>27</v>
      </c>
      <c r="B35" s="105" t="s">
        <v>146</v>
      </c>
      <c r="C35" s="117">
        <v>331</v>
      </c>
      <c r="E35" s="344">
        <v>344.5</v>
      </c>
      <c r="K35" s="90"/>
      <c r="L35" s="90"/>
      <c r="M35" s="90"/>
      <c r="N35" s="90"/>
      <c r="O35" s="90"/>
      <c r="P35" s="110"/>
      <c r="R35" s="96"/>
      <c r="S35" s="105"/>
      <c r="T35" s="90"/>
      <c r="U35" s="90"/>
      <c r="V35" s="90"/>
      <c r="W35" s="90"/>
      <c r="X35" s="90"/>
      <c r="Y35" s="90"/>
      <c r="Z35" s="90"/>
      <c r="AA35" s="110"/>
    </row>
    <row r="36" spans="1:27" ht="12.75">
      <c r="A36" s="127">
        <v>28</v>
      </c>
      <c r="B36" s="128" t="s">
        <v>146</v>
      </c>
      <c r="C36" s="129">
        <v>322</v>
      </c>
      <c r="D36" s="130"/>
      <c r="E36" s="345">
        <v>389.1</v>
      </c>
      <c r="F36" s="130"/>
      <c r="G36" s="131"/>
      <c r="H36" s="132"/>
      <c r="I36" s="131"/>
      <c r="J36" s="133"/>
      <c r="K36" s="90"/>
      <c r="L36" s="90"/>
      <c r="M36" s="90"/>
      <c r="N36" s="90"/>
      <c r="O36" s="90"/>
      <c r="P36" s="110"/>
      <c r="R36" s="96"/>
      <c r="S36" s="105"/>
      <c r="T36" s="90"/>
      <c r="U36" s="90"/>
      <c r="V36" s="90"/>
      <c r="W36" s="90"/>
      <c r="X36" s="90"/>
      <c r="Y36" s="90"/>
      <c r="Z36" s="90"/>
      <c r="AA36" s="110"/>
    </row>
    <row r="37" spans="1:27" ht="12.75">
      <c r="A37" s="96"/>
      <c r="B37" s="105"/>
      <c r="C37" s="90"/>
      <c r="K37" s="114"/>
      <c r="L37" s="90"/>
      <c r="M37" s="90"/>
      <c r="N37" s="90"/>
      <c r="O37" s="90"/>
      <c r="P37" s="110"/>
      <c r="R37" s="96"/>
      <c r="S37" s="105"/>
      <c r="T37" s="90"/>
      <c r="U37" s="125"/>
      <c r="V37" s="90"/>
      <c r="W37" s="90"/>
      <c r="X37" s="90"/>
      <c r="Y37" s="90"/>
      <c r="Z37" s="90"/>
      <c r="AA37" s="110"/>
    </row>
    <row r="38" spans="1:27" ht="12.75">
      <c r="A38" s="98" t="s">
        <v>99</v>
      </c>
      <c r="B38" s="99" t="s">
        <v>100</v>
      </c>
      <c r="C38" s="99" t="s">
        <v>126</v>
      </c>
      <c r="D38" s="99" t="s">
        <v>127</v>
      </c>
      <c r="E38" s="341" t="s">
        <v>128</v>
      </c>
      <c r="F38" s="99" t="s">
        <v>104</v>
      </c>
      <c r="G38" s="259" t="s">
        <v>129</v>
      </c>
      <c r="H38" s="259"/>
      <c r="I38" s="100" t="s">
        <v>130</v>
      </c>
      <c r="J38" s="257" t="s">
        <v>131</v>
      </c>
      <c r="K38" s="90"/>
      <c r="L38" s="90"/>
      <c r="M38" s="90"/>
      <c r="N38" s="90"/>
      <c r="O38" s="90"/>
      <c r="P38" s="110"/>
      <c r="R38" s="96"/>
      <c r="S38" s="105"/>
      <c r="T38" s="90"/>
      <c r="U38" s="125"/>
      <c r="V38" s="114"/>
      <c r="W38" s="90"/>
      <c r="X38" s="90"/>
      <c r="Y38" s="90"/>
      <c r="Z38" s="90"/>
      <c r="AA38" s="110"/>
    </row>
    <row r="39" spans="1:27" ht="12.75">
      <c r="A39" s="103"/>
      <c r="B39" s="103"/>
      <c r="C39" s="97" t="s">
        <v>132</v>
      </c>
      <c r="D39" s="97" t="s">
        <v>132</v>
      </c>
      <c r="E39" s="342" t="s">
        <v>133</v>
      </c>
      <c r="F39" s="97" t="s">
        <v>134</v>
      </c>
      <c r="G39" s="221" t="s">
        <v>135</v>
      </c>
      <c r="H39" s="221" t="s">
        <v>136</v>
      </c>
      <c r="I39" s="97" t="s">
        <v>137</v>
      </c>
      <c r="J39" s="258"/>
      <c r="K39" s="90"/>
      <c r="L39" s="90"/>
      <c r="M39" s="90"/>
      <c r="N39" s="90"/>
      <c r="O39" s="90"/>
      <c r="P39" s="110"/>
      <c r="R39" s="96"/>
      <c r="S39" s="105"/>
      <c r="T39" s="90"/>
      <c r="U39" s="125"/>
      <c r="V39" s="90"/>
      <c r="W39" s="90"/>
      <c r="X39" s="90"/>
      <c r="Y39" s="90"/>
      <c r="Z39" s="90"/>
      <c r="AA39" s="110"/>
    </row>
    <row r="40" spans="1:27" ht="12.75">
      <c r="A40" s="98">
        <v>1</v>
      </c>
      <c r="B40" s="148" t="s">
        <v>145</v>
      </c>
      <c r="C40" s="107">
        <v>302</v>
      </c>
      <c r="D40" s="107"/>
      <c r="E40" s="346">
        <v>296.3</v>
      </c>
      <c r="F40" s="350"/>
      <c r="G40" s="108"/>
      <c r="H40" s="107"/>
      <c r="I40" s="108"/>
      <c r="J40" s="106"/>
      <c r="K40" s="114"/>
      <c r="L40" s="90"/>
      <c r="M40" s="90"/>
      <c r="N40" s="90"/>
      <c r="O40" s="90"/>
      <c r="P40" s="110"/>
      <c r="R40" s="96"/>
      <c r="S40" s="90"/>
      <c r="T40" s="125"/>
      <c r="U40" s="90"/>
      <c r="V40" s="114"/>
      <c r="W40" s="90"/>
      <c r="X40" s="90"/>
      <c r="Y40" s="90"/>
      <c r="Z40" s="90"/>
      <c r="AA40" s="110"/>
    </row>
    <row r="41" spans="1:27" ht="12.75">
      <c r="A41" s="119">
        <v>2</v>
      </c>
      <c r="B41" s="105" t="s">
        <v>145</v>
      </c>
      <c r="C41" s="90">
        <v>310</v>
      </c>
      <c r="D41" s="117"/>
      <c r="E41" s="347">
        <v>301</v>
      </c>
      <c r="F41" s="90"/>
      <c r="G41" s="115"/>
      <c r="H41" s="116"/>
      <c r="I41" s="114"/>
      <c r="J41" s="110"/>
      <c r="K41" s="90"/>
      <c r="L41" s="90"/>
      <c r="M41" s="90"/>
      <c r="N41" s="90"/>
      <c r="O41" s="90"/>
      <c r="P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16" ht="12.75">
      <c r="A42" s="96">
        <v>3</v>
      </c>
      <c r="B42" s="105" t="s">
        <v>145</v>
      </c>
      <c r="C42" s="90">
        <v>316</v>
      </c>
      <c r="D42" s="90"/>
      <c r="E42" s="347">
        <v>316.3</v>
      </c>
      <c r="F42" s="109"/>
      <c r="G42" s="115"/>
      <c r="H42" s="116"/>
      <c r="I42" s="114"/>
      <c r="J42" s="110"/>
      <c r="K42" s="90"/>
      <c r="L42" s="90"/>
      <c r="M42" s="90"/>
      <c r="N42" s="90"/>
      <c r="O42" s="90"/>
      <c r="P42" s="90"/>
    </row>
    <row r="43" spans="1:16" ht="12.75">
      <c r="A43" s="96">
        <v>4</v>
      </c>
      <c r="B43" s="105" t="s">
        <v>145</v>
      </c>
      <c r="C43" s="90">
        <v>315</v>
      </c>
      <c r="D43" s="116"/>
      <c r="E43" s="347">
        <v>250.1</v>
      </c>
      <c r="F43" s="90"/>
      <c r="G43" s="114"/>
      <c r="H43" s="116"/>
      <c r="I43" s="114"/>
      <c r="J43" s="117"/>
      <c r="K43" s="90"/>
      <c r="L43" s="90"/>
      <c r="M43" s="90"/>
      <c r="N43" s="90"/>
      <c r="O43" s="90"/>
      <c r="P43" s="90"/>
    </row>
    <row r="44" spans="1:10" ht="12.75">
      <c r="A44" s="96">
        <v>5</v>
      </c>
      <c r="B44" s="105" t="s">
        <v>145</v>
      </c>
      <c r="C44" s="90">
        <v>318</v>
      </c>
      <c r="D44" s="117"/>
      <c r="E44" s="347">
        <v>363.3</v>
      </c>
      <c r="F44" s="109"/>
      <c r="G44" s="115"/>
      <c r="H44" s="116"/>
      <c r="I44" s="114"/>
      <c r="J44" s="110"/>
    </row>
    <row r="45" spans="1:10" ht="12.75">
      <c r="A45" s="96">
        <v>6</v>
      </c>
      <c r="B45" s="105" t="s">
        <v>145</v>
      </c>
      <c r="C45" s="90">
        <v>307</v>
      </c>
      <c r="D45" s="116"/>
      <c r="E45" s="347">
        <v>259.7</v>
      </c>
      <c r="F45" s="90"/>
      <c r="G45" s="115"/>
      <c r="H45" s="116"/>
      <c r="I45" s="115"/>
      <c r="J45" s="110"/>
    </row>
    <row r="46" spans="1:10" ht="12.75">
      <c r="A46" s="96">
        <v>7</v>
      </c>
      <c r="B46" s="105" t="s">
        <v>145</v>
      </c>
      <c r="C46" s="90">
        <v>320</v>
      </c>
      <c r="D46" s="109"/>
      <c r="E46" s="347">
        <v>298.3</v>
      </c>
      <c r="F46" s="109"/>
      <c r="G46" s="115"/>
      <c r="H46" s="116"/>
      <c r="I46" s="115"/>
      <c r="J46" s="110"/>
    </row>
    <row r="47" spans="1:10" ht="12.75">
      <c r="A47" s="96">
        <v>8</v>
      </c>
      <c r="B47" s="105" t="s">
        <v>145</v>
      </c>
      <c r="C47" s="90">
        <v>307</v>
      </c>
      <c r="D47" s="116"/>
      <c r="E47" s="347">
        <v>325.4</v>
      </c>
      <c r="F47" s="90"/>
      <c r="G47" s="115"/>
      <c r="H47" s="116"/>
      <c r="I47" s="115"/>
      <c r="J47" s="110"/>
    </row>
    <row r="48" spans="1:10" ht="12.75">
      <c r="A48" s="96">
        <v>9</v>
      </c>
      <c r="B48" s="105" t="s">
        <v>145</v>
      </c>
      <c r="C48" s="90">
        <v>307</v>
      </c>
      <c r="D48" s="116"/>
      <c r="E48" s="347">
        <v>323.5</v>
      </c>
      <c r="F48" s="109"/>
      <c r="G48" s="115"/>
      <c r="H48" s="116"/>
      <c r="I48" s="114"/>
      <c r="J48" s="110"/>
    </row>
    <row r="49" spans="1:10" ht="12.75">
      <c r="A49" s="96">
        <v>10</v>
      </c>
      <c r="B49" s="105" t="s">
        <v>145</v>
      </c>
      <c r="C49" s="90">
        <v>308</v>
      </c>
      <c r="D49" s="109"/>
      <c r="E49" s="348">
        <v>257.5</v>
      </c>
      <c r="F49" s="90"/>
      <c r="G49" s="115"/>
      <c r="H49" s="116"/>
      <c r="I49" s="114"/>
      <c r="J49" s="110"/>
    </row>
    <row r="50" spans="1:10" ht="12.75">
      <c r="A50" s="96">
        <v>11</v>
      </c>
      <c r="B50" s="105" t="s">
        <v>145</v>
      </c>
      <c r="C50" s="90">
        <v>309</v>
      </c>
      <c r="D50" s="117"/>
      <c r="E50" s="348">
        <v>292.1</v>
      </c>
      <c r="F50" s="109"/>
      <c r="G50" s="115"/>
      <c r="H50" s="116"/>
      <c r="I50" s="115"/>
      <c r="J50" s="110"/>
    </row>
    <row r="51" spans="1:10" ht="12.75">
      <c r="A51" s="96">
        <v>12</v>
      </c>
      <c r="B51" s="105" t="s">
        <v>145</v>
      </c>
      <c r="C51" s="90">
        <v>319</v>
      </c>
      <c r="D51" s="109"/>
      <c r="E51" s="348">
        <v>253.8</v>
      </c>
      <c r="F51" s="90"/>
      <c r="G51" s="115"/>
      <c r="H51" s="116"/>
      <c r="I51" s="115"/>
      <c r="J51" s="110"/>
    </row>
    <row r="52" spans="1:10" ht="12.75">
      <c r="A52" s="96">
        <v>13</v>
      </c>
      <c r="B52" s="105" t="s">
        <v>145</v>
      </c>
      <c r="C52" s="90">
        <v>308</v>
      </c>
      <c r="D52" s="109"/>
      <c r="E52" s="348">
        <v>320.3</v>
      </c>
      <c r="F52" s="109"/>
      <c r="G52" s="115"/>
      <c r="H52" s="116"/>
      <c r="I52" s="115"/>
      <c r="J52" s="110"/>
    </row>
    <row r="53" spans="1:10" ht="12.75">
      <c r="A53" s="96">
        <v>14</v>
      </c>
      <c r="B53" s="105" t="s">
        <v>145</v>
      </c>
      <c r="C53" s="90">
        <v>320</v>
      </c>
      <c r="D53" s="123"/>
      <c r="E53" s="347">
        <v>310.6</v>
      </c>
      <c r="F53" s="90"/>
      <c r="G53" s="114"/>
      <c r="H53" s="116"/>
      <c r="I53" s="115"/>
      <c r="J53" s="110"/>
    </row>
    <row r="54" spans="1:10" ht="12.75">
      <c r="A54" s="96">
        <v>15</v>
      </c>
      <c r="B54" s="105" t="s">
        <v>145</v>
      </c>
      <c r="C54" s="90">
        <v>312</v>
      </c>
      <c r="D54" s="123"/>
      <c r="E54" s="347">
        <v>277.5</v>
      </c>
      <c r="F54" s="109"/>
      <c r="G54" s="115"/>
      <c r="H54" s="116"/>
      <c r="I54" s="115"/>
      <c r="J54" s="110"/>
    </row>
    <row r="55" spans="1:10" ht="12.75">
      <c r="A55" s="96">
        <v>16</v>
      </c>
      <c r="B55" s="105" t="s">
        <v>145</v>
      </c>
      <c r="C55" s="90">
        <v>306</v>
      </c>
      <c r="D55" s="123"/>
      <c r="E55" s="347">
        <v>284.2</v>
      </c>
      <c r="F55" s="90"/>
      <c r="G55" s="115"/>
      <c r="H55" s="116"/>
      <c r="I55" s="115"/>
      <c r="J55" s="110"/>
    </row>
    <row r="56" spans="1:10" ht="12.75">
      <c r="A56" s="96">
        <v>17</v>
      </c>
      <c r="B56" s="105" t="s">
        <v>145</v>
      </c>
      <c r="C56" s="90">
        <v>312</v>
      </c>
      <c r="D56" s="123"/>
      <c r="E56" s="348">
        <v>239.2</v>
      </c>
      <c r="F56" s="109"/>
      <c r="G56" s="115"/>
      <c r="H56" s="116"/>
      <c r="I56" s="115"/>
      <c r="J56" s="110"/>
    </row>
    <row r="57" spans="1:10" ht="12.75">
      <c r="A57" s="96">
        <v>18</v>
      </c>
      <c r="B57" s="105" t="s">
        <v>145</v>
      </c>
      <c r="C57" s="90">
        <v>314</v>
      </c>
      <c r="D57" s="123"/>
      <c r="E57" s="348">
        <v>243.1</v>
      </c>
      <c r="F57" s="90"/>
      <c r="G57" s="114"/>
      <c r="H57" s="116"/>
      <c r="I57" s="115"/>
      <c r="J57" s="110"/>
    </row>
    <row r="58" spans="1:10" ht="12.75">
      <c r="A58" s="96">
        <v>19</v>
      </c>
      <c r="B58" s="105" t="s">
        <v>145</v>
      </c>
      <c r="C58" s="90">
        <v>309</v>
      </c>
      <c r="D58" s="123"/>
      <c r="E58" s="348">
        <v>286.5</v>
      </c>
      <c r="F58" s="109"/>
      <c r="G58" s="115"/>
      <c r="H58" s="116"/>
      <c r="I58" s="115"/>
      <c r="J58" s="110"/>
    </row>
    <row r="59" spans="1:10" ht="12.75">
      <c r="A59" s="96">
        <v>20</v>
      </c>
      <c r="B59" s="105" t="s">
        <v>145</v>
      </c>
      <c r="C59" s="90">
        <v>308</v>
      </c>
      <c r="D59" s="125"/>
      <c r="E59" s="348">
        <v>252.8</v>
      </c>
      <c r="F59" s="90"/>
      <c r="G59" s="115"/>
      <c r="H59" s="116"/>
      <c r="I59" s="115"/>
      <c r="J59" s="110"/>
    </row>
    <row r="60" spans="1:10" ht="12.75">
      <c r="A60" s="96">
        <v>21</v>
      </c>
      <c r="B60" s="105" t="s">
        <v>145</v>
      </c>
      <c r="C60" s="90">
        <v>307</v>
      </c>
      <c r="D60" s="123"/>
      <c r="E60" s="348">
        <v>270.4</v>
      </c>
      <c r="F60" s="109"/>
      <c r="G60" s="115"/>
      <c r="H60" s="116"/>
      <c r="I60" s="115"/>
      <c r="J60" s="110"/>
    </row>
    <row r="61" spans="1:10" ht="12.75">
      <c r="A61" s="96">
        <v>22</v>
      </c>
      <c r="B61" s="105" t="s">
        <v>145</v>
      </c>
      <c r="C61" s="90">
        <v>315</v>
      </c>
      <c r="D61" s="123"/>
      <c r="E61" s="348">
        <v>325.7</v>
      </c>
      <c r="F61" s="90"/>
      <c r="G61" s="115"/>
      <c r="H61" s="116"/>
      <c r="I61" s="115"/>
      <c r="J61" s="110"/>
    </row>
    <row r="62" spans="1:10" ht="12.75">
      <c r="A62" s="96">
        <v>23</v>
      </c>
      <c r="B62" s="105" t="s">
        <v>145</v>
      </c>
      <c r="C62" s="90">
        <v>319</v>
      </c>
      <c r="D62" s="109"/>
      <c r="E62" s="348">
        <v>388.3</v>
      </c>
      <c r="F62" s="109"/>
      <c r="G62" s="114"/>
      <c r="H62" s="116"/>
      <c r="I62" s="115"/>
      <c r="J62" s="110"/>
    </row>
    <row r="63" spans="1:10" ht="12.75">
      <c r="A63" s="96">
        <v>24</v>
      </c>
      <c r="B63" s="105" t="s">
        <v>145</v>
      </c>
      <c r="C63" s="90">
        <v>304</v>
      </c>
      <c r="D63" s="123"/>
      <c r="E63" s="348">
        <v>266.5</v>
      </c>
      <c r="F63" s="90"/>
      <c r="G63" s="115"/>
      <c r="H63" s="116"/>
      <c r="I63" s="115"/>
      <c r="J63" s="110"/>
    </row>
    <row r="64" spans="1:10" ht="12.75">
      <c r="A64" s="96">
        <v>25</v>
      </c>
      <c r="B64" s="105" t="s">
        <v>145</v>
      </c>
      <c r="C64" s="90">
        <v>315</v>
      </c>
      <c r="D64" s="123"/>
      <c r="E64" s="348">
        <v>293.6</v>
      </c>
      <c r="F64" s="109"/>
      <c r="G64" s="114"/>
      <c r="H64" s="116"/>
      <c r="I64" s="115"/>
      <c r="J64" s="110"/>
    </row>
    <row r="65" spans="1:10" ht="12.75">
      <c r="A65" s="96">
        <v>26</v>
      </c>
      <c r="B65" s="105" t="s">
        <v>145</v>
      </c>
      <c r="C65" s="90">
        <v>309</v>
      </c>
      <c r="D65" s="123"/>
      <c r="E65" s="348">
        <v>273.3</v>
      </c>
      <c r="F65" s="90"/>
      <c r="G65" s="115"/>
      <c r="H65" s="116"/>
      <c r="I65" s="115"/>
      <c r="J65" s="110"/>
    </row>
    <row r="66" spans="1:10" ht="12.75">
      <c r="A66" s="96">
        <v>27</v>
      </c>
      <c r="B66" s="105" t="s">
        <v>145</v>
      </c>
      <c r="C66" s="90">
        <v>312</v>
      </c>
      <c r="D66" s="123"/>
      <c r="E66" s="348">
        <v>247.4</v>
      </c>
      <c r="F66" s="109"/>
      <c r="G66" s="115"/>
      <c r="H66" s="116"/>
      <c r="I66" s="115"/>
      <c r="J66" s="110"/>
    </row>
    <row r="67" spans="1:10" ht="12.75">
      <c r="A67" s="96">
        <v>28</v>
      </c>
      <c r="B67" s="105" t="s">
        <v>145</v>
      </c>
      <c r="C67" s="90">
        <v>311</v>
      </c>
      <c r="D67" s="123"/>
      <c r="E67" s="348">
        <v>301.8</v>
      </c>
      <c r="F67" s="90"/>
      <c r="G67" s="114"/>
      <c r="H67" s="116"/>
      <c r="I67" s="115"/>
      <c r="J67" s="110"/>
    </row>
    <row r="68" spans="1:10" ht="12.75">
      <c r="A68" s="96">
        <v>29</v>
      </c>
      <c r="B68" s="105" t="s">
        <v>145</v>
      </c>
      <c r="C68" s="90">
        <v>316</v>
      </c>
      <c r="D68" s="90"/>
      <c r="E68" s="348">
        <v>269.6</v>
      </c>
      <c r="F68" s="90"/>
      <c r="G68" s="90"/>
      <c r="H68" s="90"/>
      <c r="I68" s="90"/>
      <c r="J68" s="110"/>
    </row>
    <row r="69" spans="1:10" ht="12.75">
      <c r="A69" s="96">
        <v>30</v>
      </c>
      <c r="B69" s="105" t="s">
        <v>145</v>
      </c>
      <c r="C69" s="90">
        <v>304</v>
      </c>
      <c r="D69" s="90"/>
      <c r="E69" s="348">
        <v>239.1</v>
      </c>
      <c r="F69" s="90"/>
      <c r="G69" s="90"/>
      <c r="H69" s="90"/>
      <c r="I69" s="90"/>
      <c r="J69" s="110"/>
    </row>
    <row r="70" spans="1:10" ht="12.75">
      <c r="A70" s="96">
        <v>31</v>
      </c>
      <c r="B70" s="105" t="s">
        <v>145</v>
      </c>
      <c r="C70" s="90">
        <v>317</v>
      </c>
      <c r="D70" s="123"/>
      <c r="E70" s="348">
        <v>313.1</v>
      </c>
      <c r="F70" s="109"/>
      <c r="G70" s="115"/>
      <c r="H70" s="116"/>
      <c r="I70" s="115"/>
      <c r="J70" s="110"/>
    </row>
    <row r="71" spans="1:10" ht="12.75">
      <c r="A71" s="127">
        <v>32</v>
      </c>
      <c r="B71" s="128" t="s">
        <v>145</v>
      </c>
      <c r="C71" s="103">
        <v>314</v>
      </c>
      <c r="D71" s="134"/>
      <c r="E71" s="349">
        <v>302.7</v>
      </c>
      <c r="F71" s="103"/>
      <c r="G71" s="136"/>
      <c r="H71" s="132"/>
      <c r="I71" s="131"/>
      <c r="J71" s="133"/>
    </row>
  </sheetData>
  <mergeCells count="10">
    <mergeCell ref="J38:J39"/>
    <mergeCell ref="G38:H38"/>
    <mergeCell ref="H6:I6"/>
    <mergeCell ref="G7:H7"/>
    <mergeCell ref="J7:J8"/>
    <mergeCell ref="AA7:AA8"/>
    <mergeCell ref="N6:O6"/>
    <mergeCell ref="M7:N7"/>
    <mergeCell ref="Y6:Z6"/>
    <mergeCell ref="X7:Y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54"/>
  <sheetViews>
    <sheetView showZeros="0" workbookViewId="0" topLeftCell="A1">
      <pane xSplit="21" ySplit="3" topLeftCell="V4" activePane="bottomRight" state="frozen"/>
      <selection pane="topLeft" activeCell="A1" sqref="A1"/>
      <selection pane="topRight" activeCell="W1" sqref="W1"/>
      <selection pane="bottomLeft" activeCell="A4" sqref="A4"/>
      <selection pane="bottomRight" activeCell="AQ39" sqref="AQ39"/>
    </sheetView>
  </sheetViews>
  <sheetFormatPr defaultColWidth="9.00390625" defaultRowHeight="13.5"/>
  <cols>
    <col min="1" max="1" width="6.75390625" style="86" customWidth="1"/>
    <col min="2" max="2" width="3.25390625" style="86" customWidth="1"/>
    <col min="3" max="3" width="5.25390625" style="86" customWidth="1"/>
    <col min="4" max="5" width="7.375" style="86" hidden="1" customWidth="1"/>
    <col min="6" max="6" width="12.875" style="86" hidden="1" customWidth="1"/>
    <col min="7" max="8" width="7.375" style="86" hidden="1" customWidth="1"/>
    <col min="9" max="9" width="11.375" style="86" hidden="1" customWidth="1"/>
    <col min="10" max="11" width="7.375" style="86" hidden="1" customWidth="1"/>
    <col min="12" max="12" width="11.875" style="86" hidden="1" customWidth="1"/>
    <col min="13" max="14" width="7.375" style="86" hidden="1" customWidth="1"/>
    <col min="15" max="15" width="11.50390625" style="86" hidden="1" customWidth="1"/>
    <col min="16" max="16" width="9.25390625" style="86" hidden="1" customWidth="1"/>
    <col min="17" max="18" width="10.50390625" style="162" hidden="1" customWidth="1"/>
    <col min="19" max="20" width="10.50390625" style="86" hidden="1" customWidth="1"/>
    <col min="21" max="21" width="0.2421875" style="86" customWidth="1"/>
    <col min="22" max="22" width="6.625" style="86" customWidth="1"/>
    <col min="23" max="24" width="13.625" style="86" hidden="1" customWidth="1"/>
    <col min="25" max="25" width="6.625" style="86" customWidth="1"/>
    <col min="26" max="27" width="13.125" style="86" hidden="1" customWidth="1"/>
    <col min="28" max="28" width="6.625" style="86" customWidth="1"/>
    <col min="29" max="30" width="12.00390625" style="86" hidden="1" customWidth="1"/>
    <col min="31" max="31" width="6.625" style="86" customWidth="1"/>
    <col min="32" max="33" width="12.00390625" style="86" hidden="1" customWidth="1"/>
    <col min="34" max="34" width="6.625" style="86" customWidth="1"/>
    <col min="35" max="36" width="12.00390625" style="86" hidden="1" customWidth="1"/>
    <col min="37" max="37" width="6.625" style="86" customWidth="1"/>
    <col min="38" max="39" width="12.00390625" style="86" hidden="1" customWidth="1"/>
    <col min="40" max="40" width="6.625" style="86" customWidth="1"/>
    <col min="41" max="42" width="12.00390625" style="86" hidden="1" customWidth="1"/>
    <col min="43" max="43" width="6.625" style="86" customWidth="1"/>
    <col min="44" max="45" width="11.00390625" style="86" hidden="1" customWidth="1"/>
    <col min="46" max="46" width="6.625" style="86" customWidth="1"/>
    <col min="47" max="48" width="11.75390625" style="86" hidden="1" customWidth="1"/>
    <col min="49" max="49" width="6.625" style="86" customWidth="1"/>
    <col min="50" max="51" width="11.75390625" style="86" hidden="1" customWidth="1"/>
    <col min="52" max="52" width="6.625" style="86" customWidth="1"/>
    <col min="53" max="54" width="11.75390625" style="86" hidden="1" customWidth="1"/>
    <col min="55" max="55" width="6.625" style="86" customWidth="1"/>
    <col min="56" max="57" width="11.75390625" style="86" hidden="1" customWidth="1"/>
    <col min="58" max="58" width="6.625" style="86" customWidth="1"/>
    <col min="59" max="60" width="11.75390625" style="86" hidden="1" customWidth="1"/>
    <col min="61" max="61" width="6.625" style="86" customWidth="1"/>
    <col min="62" max="63" width="11.75390625" style="86" hidden="1" customWidth="1"/>
    <col min="64" max="64" width="6.625" style="86" customWidth="1"/>
    <col min="65" max="66" width="11.75390625" style="86" hidden="1" customWidth="1"/>
    <col min="67" max="67" width="6.625" style="86" customWidth="1"/>
    <col min="68" max="69" width="11.75390625" style="86" hidden="1" customWidth="1"/>
    <col min="70" max="70" width="6.625" style="86" customWidth="1"/>
    <col min="71" max="72" width="11.75390625" style="86" hidden="1" customWidth="1"/>
    <col min="73" max="73" width="6.625" style="86" customWidth="1"/>
    <col min="74" max="75" width="11.75390625" style="86" hidden="1" customWidth="1"/>
    <col min="76" max="76" width="6.625" style="86" customWidth="1"/>
    <col min="77" max="78" width="11.75390625" style="86" hidden="1" customWidth="1"/>
    <col min="79" max="79" width="6.625" style="86" customWidth="1"/>
    <col min="80" max="81" width="11.75390625" style="86" hidden="1" customWidth="1"/>
    <col min="82" max="82" width="6.625" style="86" customWidth="1"/>
    <col min="83" max="84" width="11.75390625" style="86" hidden="1" customWidth="1"/>
    <col min="85" max="85" width="6.625" style="86" customWidth="1"/>
    <col min="86" max="87" width="11.75390625" style="86" hidden="1" customWidth="1"/>
    <col min="88" max="88" width="6.625" style="86" customWidth="1"/>
    <col min="89" max="90" width="11.75390625" style="86" hidden="1" customWidth="1"/>
    <col min="91" max="91" width="6.625" style="86" customWidth="1"/>
    <col min="92" max="93" width="11.75390625" style="86" hidden="1" customWidth="1"/>
    <col min="94" max="94" width="6.625" style="86" customWidth="1"/>
    <col min="95" max="96" width="11.75390625" style="86" hidden="1" customWidth="1"/>
    <col min="97" max="97" width="6.625" style="86" customWidth="1"/>
    <col min="98" max="99" width="11.75390625" style="86" hidden="1" customWidth="1"/>
    <col min="100" max="100" width="6.625" style="86" customWidth="1"/>
    <col min="101" max="102" width="11.75390625" style="86" hidden="1" customWidth="1"/>
    <col min="103" max="103" width="9.625" style="87" customWidth="1"/>
    <col min="104" max="122" width="9.00390625" style="87" customWidth="1"/>
    <col min="123" max="16384" width="9.00390625" style="86" customWidth="1"/>
  </cols>
  <sheetData>
    <row r="1" spans="1:122" s="41" customFormat="1" ht="12.75">
      <c r="A1" s="40" t="s">
        <v>55</v>
      </c>
      <c r="Q1" s="149"/>
      <c r="R1" s="149"/>
      <c r="Y1" s="41" t="s">
        <v>56</v>
      </c>
      <c r="AB1" s="150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</row>
    <row r="2" spans="1:122" s="41" customFormat="1" ht="12.75">
      <c r="A2" s="43" t="s">
        <v>24</v>
      </c>
      <c r="B2" s="44"/>
      <c r="C2" s="44"/>
      <c r="D2" s="44" t="s">
        <v>57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51"/>
      <c r="R2" s="1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2"/>
      <c r="DP2" s="42"/>
      <c r="DQ2" s="42"/>
      <c r="DR2" s="42"/>
    </row>
    <row r="3" spans="1:122" s="41" customFormat="1" ht="25.5">
      <c r="A3" s="252" t="s">
        <v>0</v>
      </c>
      <c r="B3" s="253"/>
      <c r="C3" s="254"/>
      <c r="D3" s="46" t="s">
        <v>165</v>
      </c>
      <c r="E3" s="47" t="s">
        <v>166</v>
      </c>
      <c r="F3" s="48" t="s">
        <v>26</v>
      </c>
      <c r="G3" s="46" t="s">
        <v>167</v>
      </c>
      <c r="H3" s="47" t="s">
        <v>168</v>
      </c>
      <c r="I3" s="48" t="s">
        <v>26</v>
      </c>
      <c r="J3" s="46" t="s">
        <v>169</v>
      </c>
      <c r="K3" s="47" t="s">
        <v>170</v>
      </c>
      <c r="L3" s="48" t="s">
        <v>26</v>
      </c>
      <c r="M3" s="46" t="s">
        <v>171</v>
      </c>
      <c r="N3" s="47" t="s">
        <v>168</v>
      </c>
      <c r="O3" s="48" t="s">
        <v>26</v>
      </c>
      <c r="P3" s="46" t="s">
        <v>25</v>
      </c>
      <c r="Q3" s="152"/>
      <c r="R3" s="153" t="s">
        <v>26</v>
      </c>
      <c r="S3" s="46" t="s">
        <v>38</v>
      </c>
      <c r="T3" s="47"/>
      <c r="U3" s="48" t="s">
        <v>26</v>
      </c>
      <c r="V3" s="46" t="s">
        <v>25</v>
      </c>
      <c r="W3" s="47"/>
      <c r="X3" s="48" t="s">
        <v>26</v>
      </c>
      <c r="Y3" s="46" t="s">
        <v>27</v>
      </c>
      <c r="Z3" s="47"/>
      <c r="AA3" s="48" t="s">
        <v>26</v>
      </c>
      <c r="AB3" s="46" t="s">
        <v>28</v>
      </c>
      <c r="AC3" s="47"/>
      <c r="AD3" s="48" t="s">
        <v>26</v>
      </c>
      <c r="AE3" s="46" t="s">
        <v>29</v>
      </c>
      <c r="AF3" s="47"/>
      <c r="AG3" s="48" t="s">
        <v>26</v>
      </c>
      <c r="AH3" s="46" t="s">
        <v>30</v>
      </c>
      <c r="AI3" s="47"/>
      <c r="AJ3" s="48" t="s">
        <v>26</v>
      </c>
      <c r="AK3" s="46" t="s">
        <v>31</v>
      </c>
      <c r="AL3" s="47"/>
      <c r="AM3" s="48" t="s">
        <v>26</v>
      </c>
      <c r="AN3" s="49" t="s">
        <v>33</v>
      </c>
      <c r="AO3" s="47"/>
      <c r="AP3" s="48" t="s">
        <v>26</v>
      </c>
      <c r="AQ3" s="49" t="s">
        <v>34</v>
      </c>
      <c r="AR3" s="47"/>
      <c r="AS3" s="48" t="s">
        <v>26</v>
      </c>
      <c r="AT3" s="49" t="s">
        <v>35</v>
      </c>
      <c r="AU3" s="47"/>
      <c r="AV3" s="48" t="s">
        <v>26</v>
      </c>
      <c r="AW3" s="49" t="s">
        <v>36</v>
      </c>
      <c r="AX3" s="47"/>
      <c r="AY3" s="48" t="s">
        <v>26</v>
      </c>
      <c r="AZ3" s="49" t="s">
        <v>25</v>
      </c>
      <c r="BA3" s="47"/>
      <c r="BB3" s="48" t="s">
        <v>26</v>
      </c>
      <c r="BC3" s="49" t="s">
        <v>37</v>
      </c>
      <c r="BD3" s="47"/>
      <c r="BE3" s="48" t="s">
        <v>26</v>
      </c>
      <c r="BF3" s="49" t="s">
        <v>39</v>
      </c>
      <c r="BG3" s="47"/>
      <c r="BH3" s="48" t="s">
        <v>26</v>
      </c>
      <c r="BI3" s="154" t="s">
        <v>58</v>
      </c>
      <c r="BJ3" s="47"/>
      <c r="BK3" s="48" t="s">
        <v>26</v>
      </c>
      <c r="BL3" s="154" t="s">
        <v>59</v>
      </c>
      <c r="BM3" s="47"/>
      <c r="BN3" s="48" t="s">
        <v>26</v>
      </c>
      <c r="BO3" s="46" t="s">
        <v>60</v>
      </c>
      <c r="BP3" s="47"/>
      <c r="BQ3" s="48" t="s">
        <v>26</v>
      </c>
      <c r="BR3" s="46" t="s">
        <v>42</v>
      </c>
      <c r="BS3" s="47"/>
      <c r="BT3" s="48" t="s">
        <v>26</v>
      </c>
      <c r="BU3" s="46" t="s">
        <v>43</v>
      </c>
      <c r="BV3" s="47"/>
      <c r="BW3" s="48" t="s">
        <v>26</v>
      </c>
      <c r="BX3" s="46" t="s">
        <v>44</v>
      </c>
      <c r="BY3" s="47"/>
      <c r="BZ3" s="48" t="s">
        <v>26</v>
      </c>
      <c r="CA3" s="50" t="s">
        <v>45</v>
      </c>
      <c r="CB3" s="47"/>
      <c r="CC3" s="48" t="s">
        <v>26</v>
      </c>
      <c r="CD3" s="50" t="s">
        <v>46</v>
      </c>
      <c r="CE3" s="47"/>
      <c r="CF3" s="48" t="s">
        <v>26</v>
      </c>
      <c r="CG3" s="50" t="s">
        <v>47</v>
      </c>
      <c r="CH3" s="47"/>
      <c r="CI3" s="48" t="s">
        <v>26</v>
      </c>
      <c r="CJ3" s="50" t="s">
        <v>48</v>
      </c>
      <c r="CK3" s="47"/>
      <c r="CL3" s="48" t="s">
        <v>26</v>
      </c>
      <c r="CM3" s="50" t="s">
        <v>61</v>
      </c>
      <c r="CN3" s="47"/>
      <c r="CO3" s="48" t="s">
        <v>26</v>
      </c>
      <c r="CP3" s="50" t="s">
        <v>62</v>
      </c>
      <c r="CQ3" s="47"/>
      <c r="CR3" s="48" t="s">
        <v>26</v>
      </c>
      <c r="CS3" s="50" t="s">
        <v>63</v>
      </c>
      <c r="CT3" s="47"/>
      <c r="CU3" s="48" t="s">
        <v>26</v>
      </c>
      <c r="CV3" s="51" t="s">
        <v>172</v>
      </c>
      <c r="CW3" s="47"/>
      <c r="CX3" s="48" t="s">
        <v>26</v>
      </c>
      <c r="CY3" s="45"/>
      <c r="CZ3" s="45"/>
      <c r="DA3" s="52"/>
      <c r="DB3" s="45"/>
      <c r="DC3" s="45"/>
      <c r="DD3" s="45"/>
      <c r="DE3" s="45"/>
      <c r="DF3" s="45"/>
      <c r="DG3" s="45"/>
      <c r="DH3" s="45"/>
      <c r="DI3" s="45"/>
      <c r="DJ3" s="52"/>
      <c r="DK3" s="45"/>
      <c r="DL3" s="45"/>
      <c r="DM3" s="45"/>
      <c r="DN3" s="45"/>
      <c r="DO3" s="42"/>
      <c r="DP3" s="42"/>
      <c r="DQ3" s="42"/>
      <c r="DR3" s="42"/>
    </row>
    <row r="4" spans="1:122" s="41" customFormat="1" ht="12.75">
      <c r="A4" s="53">
        <v>10</v>
      </c>
      <c r="B4" s="54" t="s">
        <v>1</v>
      </c>
      <c r="C4" s="55">
        <v>10.9</v>
      </c>
      <c r="E4" s="47"/>
      <c r="F4" s="155"/>
      <c r="G4" s="156"/>
      <c r="H4" s="47">
        <f aca="true" t="shared" si="0" ref="H4:H42">(A4+0.5)*G4</f>
        <v>0</v>
      </c>
      <c r="I4" s="47"/>
      <c r="K4" s="47"/>
      <c r="L4" s="47"/>
      <c r="M4" s="47"/>
      <c r="N4" s="47"/>
      <c r="O4" s="47"/>
      <c r="P4" s="47">
        <v>0</v>
      </c>
      <c r="Q4" s="56">
        <f aca="true" t="shared" si="1" ref="Q4:Q42">($A4+0.5)*P4</f>
        <v>0</v>
      </c>
      <c r="R4" s="152"/>
      <c r="S4" s="47">
        <v>0</v>
      </c>
      <c r="T4" s="47"/>
      <c r="U4" s="47"/>
      <c r="V4" s="47">
        <v>0</v>
      </c>
      <c r="W4" s="56">
        <f aca="true" t="shared" si="2" ref="W4:W42">($A4+0.5)*V4</f>
        <v>0</v>
      </c>
      <c r="X4" s="56">
        <f aca="true" t="shared" si="3" ref="X4:X42">0.0027*(POWER($A4+0.5,3.3919))*V4</f>
        <v>0</v>
      </c>
      <c r="Y4" s="47">
        <v>0</v>
      </c>
      <c r="Z4" s="56">
        <f aca="true" t="shared" si="4" ref="Z4:Z42">($A4+0.5)*Y4</f>
        <v>0</v>
      </c>
      <c r="AA4" s="56">
        <f aca="true" t="shared" si="5" ref="AA4:AA42">0.0027*(POWER($A4+0.5,3.3919))*Y4</f>
        <v>0</v>
      </c>
      <c r="AB4" s="47">
        <v>0</v>
      </c>
      <c r="AC4" s="56">
        <f aca="true" t="shared" si="6" ref="AC4:AC42">($A4+0.5)*AB4</f>
        <v>0</v>
      </c>
      <c r="AD4" s="56">
        <f aca="true" t="shared" si="7" ref="AD4:AD42">0.0027*(POWER($A4+0.5,3.3919))*AB4</f>
        <v>0</v>
      </c>
      <c r="AE4" s="47">
        <v>0</v>
      </c>
      <c r="AF4" s="56">
        <f aca="true" t="shared" si="8" ref="AF4:AF42">($A4+0.5)*AE4</f>
        <v>0</v>
      </c>
      <c r="AG4" s="56">
        <f aca="true" t="shared" si="9" ref="AG4:AG42">0.0027*(POWER($A4+0.5,3.3919))*AE4</f>
        <v>0</v>
      </c>
      <c r="AH4" s="47">
        <v>0</v>
      </c>
      <c r="AI4" s="56">
        <f aca="true" t="shared" si="10" ref="AI4:AI42">($A4+0.5)*AH4</f>
        <v>0</v>
      </c>
      <c r="AJ4" s="56">
        <f aca="true" t="shared" si="11" ref="AJ4:AJ42">0.0027*(POWER($A4+0.5,3.3919))*AH4</f>
        <v>0</v>
      </c>
      <c r="AK4" s="47">
        <v>0</v>
      </c>
      <c r="AL4" s="56">
        <f aca="true" t="shared" si="12" ref="AL4:AL42">($A4+0.5)*AK4</f>
        <v>0</v>
      </c>
      <c r="AM4" s="56">
        <f aca="true" t="shared" si="13" ref="AM4:AM42">0.0027*(POWER($A4+0.5,3.3919))*AK4</f>
        <v>0</v>
      </c>
      <c r="AN4" s="47">
        <v>0</v>
      </c>
      <c r="AO4" s="56">
        <f aca="true" t="shared" si="14" ref="AO4:AO42">($A4+0.5)*AN4</f>
        <v>0</v>
      </c>
      <c r="AP4" s="56">
        <f aca="true" t="shared" si="15" ref="AP4:AP42">0.0027*(POWER($A4+0.5,3.3919))*AN4</f>
        <v>0</v>
      </c>
      <c r="AQ4" s="47">
        <v>0</v>
      </c>
      <c r="AR4" s="47"/>
      <c r="AS4" s="47"/>
      <c r="AT4" s="47">
        <v>0</v>
      </c>
      <c r="AU4" s="56">
        <f aca="true" t="shared" si="16" ref="AU4:AU42">($A4+0.5)*AT4</f>
        <v>0</v>
      </c>
      <c r="AV4" s="56">
        <f aca="true" t="shared" si="17" ref="AV4:AV42">0.0027*(POWER($A4+0.5,3.3919))*AT4</f>
        <v>0</v>
      </c>
      <c r="AW4" s="47">
        <v>0</v>
      </c>
      <c r="AX4" s="56">
        <f aca="true" t="shared" si="18" ref="AX4:AX42">($A4+0.5)*AW4</f>
        <v>0</v>
      </c>
      <c r="AY4" s="56">
        <f aca="true" t="shared" si="19" ref="AY4:AY42">0.0027*(POWER($A4+0.5,3.3919))*AW4</f>
        <v>0</v>
      </c>
      <c r="AZ4" s="47">
        <v>0</v>
      </c>
      <c r="BA4" s="56">
        <f aca="true" t="shared" si="20" ref="BA4:BA42">($A4+0.5)*AZ4</f>
        <v>0</v>
      </c>
      <c r="BB4" s="56">
        <f aca="true" t="shared" si="21" ref="BB4:BB42">0.0027*(POWER($A4+0.5,3.3919))*AZ4</f>
        <v>0</v>
      </c>
      <c r="BC4" s="47">
        <v>0</v>
      </c>
      <c r="BD4" s="56">
        <f aca="true" t="shared" si="22" ref="BD4:BD42">($A4+0.5)*BC4</f>
        <v>0</v>
      </c>
      <c r="BE4" s="56">
        <f aca="true" t="shared" si="23" ref="BE4:BE42">0.0027*(POWER($A4+0.5,3.3919))*BC4</f>
        <v>0</v>
      </c>
      <c r="BF4" s="47">
        <v>0</v>
      </c>
      <c r="BG4" s="56">
        <f aca="true" t="shared" si="24" ref="BG4:BG42">($A4+0.5)*BF4</f>
        <v>0</v>
      </c>
      <c r="BH4" s="56">
        <f aca="true" t="shared" si="25" ref="BH4:BH42">0.0027*(POWER($A4+0.5,3.3919))*BF4</f>
        <v>0</v>
      </c>
      <c r="BI4" s="47"/>
      <c r="BJ4" s="56">
        <f aca="true" t="shared" si="26" ref="BJ4:BJ42">($A4+0.5)*BI4</f>
        <v>0</v>
      </c>
      <c r="BK4" s="56">
        <f aca="true" t="shared" si="27" ref="BK4:BK42">0.0027*(POWER($A4+0.5,3.3919))*BI4</f>
        <v>0</v>
      </c>
      <c r="BL4" s="47"/>
      <c r="BM4" s="56">
        <f aca="true" t="shared" si="28" ref="BM4:BM42">($A4+0.5)*BL4</f>
        <v>0</v>
      </c>
      <c r="BN4" s="56">
        <f aca="true" t="shared" si="29" ref="BN4:BN42">0.0027*(POWER($A4+0.5,3.3919))*BL4</f>
        <v>0</v>
      </c>
      <c r="BO4" s="47"/>
      <c r="BP4" s="56">
        <f aca="true" t="shared" si="30" ref="BP4:BP42">($A4+0.5)*BO4</f>
        <v>0</v>
      </c>
      <c r="BQ4" s="56">
        <f aca="true" t="shared" si="31" ref="BQ4:BQ42">0.0027*(POWER($A4+0.5,3.3919))*BO4</f>
        <v>0</v>
      </c>
      <c r="BR4" s="47">
        <v>0</v>
      </c>
      <c r="BS4" s="56">
        <f aca="true" t="shared" si="32" ref="BS4:BS42">($A4+0.5)*BR4</f>
        <v>0</v>
      </c>
      <c r="BT4" s="56">
        <f aca="true" t="shared" si="33" ref="BT4:BT42">0.0027*(POWER($A4+0.5,3.3919))*BR4</f>
        <v>0</v>
      </c>
      <c r="BU4" s="47"/>
      <c r="BV4" s="56">
        <f aca="true" t="shared" si="34" ref="BV4:BV42">($A4+0.5)*BU4</f>
        <v>0</v>
      </c>
      <c r="BW4" s="56">
        <f aca="true" t="shared" si="35" ref="BW4:BW42">0.0027*(POWER($A4+0.5,3.3919))*BU4</f>
        <v>0</v>
      </c>
      <c r="BX4" s="47">
        <v>0</v>
      </c>
      <c r="BY4" s="56">
        <f aca="true" t="shared" si="36" ref="BY4:BY42">($A4+0.5)*BX4</f>
        <v>0</v>
      </c>
      <c r="BZ4" s="56">
        <f aca="true" t="shared" si="37" ref="BZ4:BZ42">0.0027*(POWER($A4+0.5,3.3919))*BX4</f>
        <v>0</v>
      </c>
      <c r="CA4" s="47"/>
      <c r="CB4" s="56">
        <f aca="true" t="shared" si="38" ref="CB4:CB42">($A4+0.5)*CA4</f>
        <v>0</v>
      </c>
      <c r="CC4" s="56">
        <f aca="true" t="shared" si="39" ref="CC4:CC42">0.0027*(POWER($A4+0.5,3.3919))*CA4</f>
        <v>0</v>
      </c>
      <c r="CD4" s="47"/>
      <c r="CE4" s="56">
        <f aca="true" t="shared" si="40" ref="CE4:CE42">($A4+0.5)*CD4</f>
        <v>0</v>
      </c>
      <c r="CF4" s="56">
        <f aca="true" t="shared" si="41" ref="CF4:CF42">0.0027*(POWER($A4+0.5,3.3919))*CD4</f>
        <v>0</v>
      </c>
      <c r="CG4" s="47"/>
      <c r="CH4" s="56">
        <f aca="true" t="shared" si="42" ref="CH4:CH42">($A4+0.5)*CG4</f>
        <v>0</v>
      </c>
      <c r="CI4" s="56">
        <f aca="true" t="shared" si="43" ref="CI4:CI42">0.0027*(POWER($A4+0.5,3.3919))*CG4</f>
        <v>0</v>
      </c>
      <c r="CJ4" s="47"/>
      <c r="CK4" s="56">
        <f aca="true" t="shared" si="44" ref="CK4:CK42">($A4+0.5)*CJ4</f>
        <v>0</v>
      </c>
      <c r="CL4" s="56">
        <f aca="true" t="shared" si="45" ref="CL4:CL42">0.0027*(POWER($A4+0.5,3.3919))*CJ4</f>
        <v>0</v>
      </c>
      <c r="CM4" s="47"/>
      <c r="CN4" s="56">
        <f aca="true" t="shared" si="46" ref="CN4:CN42">($A4+0.5)*CM4</f>
        <v>0</v>
      </c>
      <c r="CO4" s="56">
        <f aca="true" t="shared" si="47" ref="CO4:CO42">0.0027*(POWER($A4+0.5,3.3919))*CM4</f>
        <v>0</v>
      </c>
      <c r="CP4" s="47"/>
      <c r="CQ4" s="56">
        <f aca="true" t="shared" si="48" ref="CQ4:CQ42">($A4+0.5)*CP4</f>
        <v>0</v>
      </c>
      <c r="CR4" s="56">
        <f aca="true" t="shared" si="49" ref="CR4:CR42">0.0027*(POWER($A4+0.5,3.3919))*CP4</f>
        <v>0</v>
      </c>
      <c r="CS4" s="47"/>
      <c r="CT4" s="56">
        <f aca="true" t="shared" si="50" ref="CT4:CT42">($A4+0.5)*CS4</f>
        <v>0</v>
      </c>
      <c r="CU4" s="56">
        <f aca="true" t="shared" si="51" ref="CU4:CU42">0.0027*(POWER($A4+0.5,3.3919))*CS4</f>
        <v>0</v>
      </c>
      <c r="CV4" s="57"/>
      <c r="CW4" s="56">
        <f aca="true" t="shared" si="52" ref="CW4:CW42">($A4+0.5)*CV4</f>
        <v>0</v>
      </c>
      <c r="CX4" s="56">
        <f aca="true" t="shared" si="53" ref="CX4:CX42">0.0027*(POWER($A4+0.5,3.3919))*CV4</f>
        <v>0</v>
      </c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2"/>
      <c r="DP4" s="42"/>
      <c r="DQ4" s="42"/>
      <c r="DR4" s="42"/>
    </row>
    <row r="5" spans="1:122" s="41" customFormat="1" ht="12.75">
      <c r="A5" s="53">
        <f aca="true" t="shared" si="54" ref="A5:A42">A4+1</f>
        <v>11</v>
      </c>
      <c r="B5" s="54" t="s">
        <v>1</v>
      </c>
      <c r="C5" s="55">
        <f aca="true" t="shared" si="55" ref="C5:C42">C4+1</f>
        <v>11.9</v>
      </c>
      <c r="D5" s="47"/>
      <c r="E5" s="47"/>
      <c r="F5" s="155"/>
      <c r="G5" s="58"/>
      <c r="H5" s="47">
        <f t="shared" si="0"/>
        <v>0</v>
      </c>
      <c r="I5" s="58"/>
      <c r="J5" s="58"/>
      <c r="K5" s="47"/>
      <c r="L5" s="58"/>
      <c r="M5" s="58"/>
      <c r="N5" s="47"/>
      <c r="O5" s="58"/>
      <c r="P5" s="58">
        <v>0</v>
      </c>
      <c r="Q5" s="56">
        <f t="shared" si="1"/>
        <v>0</v>
      </c>
      <c r="R5" s="157"/>
      <c r="S5" s="58">
        <v>0</v>
      </c>
      <c r="T5" s="58"/>
      <c r="U5" s="58"/>
      <c r="V5" s="58">
        <v>0</v>
      </c>
      <c r="W5" s="56">
        <f t="shared" si="2"/>
        <v>0</v>
      </c>
      <c r="X5" s="56">
        <f t="shared" si="3"/>
        <v>0</v>
      </c>
      <c r="Y5" s="58">
        <v>0</v>
      </c>
      <c r="Z5" s="56">
        <f t="shared" si="4"/>
        <v>0</v>
      </c>
      <c r="AA5" s="56">
        <f t="shared" si="5"/>
        <v>0</v>
      </c>
      <c r="AB5" s="58">
        <v>0</v>
      </c>
      <c r="AC5" s="56">
        <f t="shared" si="6"/>
        <v>0</v>
      </c>
      <c r="AD5" s="56">
        <f t="shared" si="7"/>
        <v>0</v>
      </c>
      <c r="AE5" s="58">
        <v>0</v>
      </c>
      <c r="AF5" s="56">
        <f t="shared" si="8"/>
        <v>0</v>
      </c>
      <c r="AG5" s="56">
        <f t="shared" si="9"/>
        <v>0</v>
      </c>
      <c r="AH5" s="58">
        <v>0</v>
      </c>
      <c r="AI5" s="56">
        <f t="shared" si="10"/>
        <v>0</v>
      </c>
      <c r="AJ5" s="56">
        <f t="shared" si="11"/>
        <v>0</v>
      </c>
      <c r="AK5" s="58">
        <v>0</v>
      </c>
      <c r="AL5" s="56">
        <f t="shared" si="12"/>
        <v>0</v>
      </c>
      <c r="AM5" s="56">
        <f t="shared" si="13"/>
        <v>0</v>
      </c>
      <c r="AN5" s="58">
        <v>0</v>
      </c>
      <c r="AO5" s="56">
        <f t="shared" si="14"/>
        <v>0</v>
      </c>
      <c r="AP5" s="56">
        <f t="shared" si="15"/>
        <v>0</v>
      </c>
      <c r="AQ5" s="58">
        <v>0</v>
      </c>
      <c r="AR5" s="58"/>
      <c r="AS5" s="58"/>
      <c r="AT5" s="58">
        <v>0</v>
      </c>
      <c r="AU5" s="56">
        <f t="shared" si="16"/>
        <v>0</v>
      </c>
      <c r="AV5" s="56">
        <f t="shared" si="17"/>
        <v>0</v>
      </c>
      <c r="AW5" s="58">
        <v>0</v>
      </c>
      <c r="AX5" s="56">
        <f t="shared" si="18"/>
        <v>0</v>
      </c>
      <c r="AY5" s="56">
        <f t="shared" si="19"/>
        <v>0</v>
      </c>
      <c r="AZ5" s="58">
        <v>0</v>
      </c>
      <c r="BA5" s="56">
        <f t="shared" si="20"/>
        <v>0</v>
      </c>
      <c r="BB5" s="56">
        <f t="shared" si="21"/>
        <v>0</v>
      </c>
      <c r="BC5" s="58">
        <v>0</v>
      </c>
      <c r="BD5" s="56">
        <f t="shared" si="22"/>
        <v>0</v>
      </c>
      <c r="BE5" s="56">
        <f t="shared" si="23"/>
        <v>0</v>
      </c>
      <c r="BF5" s="58">
        <v>0</v>
      </c>
      <c r="BG5" s="56">
        <f t="shared" si="24"/>
        <v>0</v>
      </c>
      <c r="BH5" s="56">
        <f t="shared" si="25"/>
        <v>0</v>
      </c>
      <c r="BI5" s="58"/>
      <c r="BJ5" s="56">
        <f t="shared" si="26"/>
        <v>0</v>
      </c>
      <c r="BK5" s="56">
        <f t="shared" si="27"/>
        <v>0</v>
      </c>
      <c r="BL5" s="58"/>
      <c r="BM5" s="56">
        <f t="shared" si="28"/>
        <v>0</v>
      </c>
      <c r="BN5" s="56">
        <f t="shared" si="29"/>
        <v>0</v>
      </c>
      <c r="BO5" s="58"/>
      <c r="BP5" s="56">
        <f t="shared" si="30"/>
        <v>0</v>
      </c>
      <c r="BQ5" s="56">
        <f t="shared" si="31"/>
        <v>0</v>
      </c>
      <c r="BR5" s="58">
        <v>0</v>
      </c>
      <c r="BS5" s="56">
        <f t="shared" si="32"/>
        <v>0</v>
      </c>
      <c r="BT5" s="56">
        <f t="shared" si="33"/>
        <v>0</v>
      </c>
      <c r="BU5" s="58"/>
      <c r="BV5" s="56">
        <f t="shared" si="34"/>
        <v>0</v>
      </c>
      <c r="BW5" s="56">
        <f t="shared" si="35"/>
        <v>0</v>
      </c>
      <c r="BX5" s="58">
        <v>0</v>
      </c>
      <c r="BY5" s="56">
        <f t="shared" si="36"/>
        <v>0</v>
      </c>
      <c r="BZ5" s="56">
        <f t="shared" si="37"/>
        <v>0</v>
      </c>
      <c r="CA5" s="58"/>
      <c r="CB5" s="56">
        <f t="shared" si="38"/>
        <v>0</v>
      </c>
      <c r="CC5" s="56">
        <f t="shared" si="39"/>
        <v>0</v>
      </c>
      <c r="CD5" s="58"/>
      <c r="CE5" s="56">
        <f t="shared" si="40"/>
        <v>0</v>
      </c>
      <c r="CF5" s="56">
        <f t="shared" si="41"/>
        <v>0</v>
      </c>
      <c r="CG5" s="58"/>
      <c r="CH5" s="56">
        <f t="shared" si="42"/>
        <v>0</v>
      </c>
      <c r="CI5" s="56">
        <f t="shared" si="43"/>
        <v>0</v>
      </c>
      <c r="CJ5" s="58"/>
      <c r="CK5" s="56">
        <f t="shared" si="44"/>
        <v>0</v>
      </c>
      <c r="CL5" s="56">
        <f t="shared" si="45"/>
        <v>0</v>
      </c>
      <c r="CM5" s="58"/>
      <c r="CN5" s="56">
        <f t="shared" si="46"/>
        <v>0</v>
      </c>
      <c r="CO5" s="56">
        <f t="shared" si="47"/>
        <v>0</v>
      </c>
      <c r="CP5" s="58"/>
      <c r="CQ5" s="56">
        <f t="shared" si="48"/>
        <v>0</v>
      </c>
      <c r="CR5" s="56">
        <f t="shared" si="49"/>
        <v>0</v>
      </c>
      <c r="CS5" s="58"/>
      <c r="CT5" s="56">
        <f t="shared" si="50"/>
        <v>0</v>
      </c>
      <c r="CU5" s="56">
        <f t="shared" si="51"/>
        <v>0</v>
      </c>
      <c r="CV5" s="58">
        <v>1</v>
      </c>
      <c r="CW5" s="56">
        <f t="shared" si="52"/>
        <v>11.5</v>
      </c>
      <c r="CX5" s="56">
        <f t="shared" si="53"/>
        <v>10.6941130016398</v>
      </c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2"/>
      <c r="DP5" s="42"/>
      <c r="DQ5" s="42"/>
      <c r="DR5" s="42"/>
    </row>
    <row r="6" spans="1:122" s="41" customFormat="1" ht="12.75">
      <c r="A6" s="53">
        <f t="shared" si="54"/>
        <v>12</v>
      </c>
      <c r="B6" s="54" t="s">
        <v>1</v>
      </c>
      <c r="C6" s="55">
        <f t="shared" si="55"/>
        <v>12.9</v>
      </c>
      <c r="D6" s="47"/>
      <c r="E6" s="47"/>
      <c r="F6" s="155"/>
      <c r="G6" s="58"/>
      <c r="H6" s="47">
        <f t="shared" si="0"/>
        <v>0</v>
      </c>
      <c r="I6" s="58"/>
      <c r="J6" s="58"/>
      <c r="K6" s="47"/>
      <c r="L6" s="58"/>
      <c r="M6" s="58"/>
      <c r="N6" s="47"/>
      <c r="O6" s="58"/>
      <c r="P6" s="58">
        <v>0</v>
      </c>
      <c r="Q6" s="56">
        <f t="shared" si="1"/>
        <v>0</v>
      </c>
      <c r="R6" s="157"/>
      <c r="S6" s="58">
        <v>0</v>
      </c>
      <c r="T6" s="58"/>
      <c r="U6" s="58"/>
      <c r="V6" s="58">
        <v>0</v>
      </c>
      <c r="W6" s="56">
        <f t="shared" si="2"/>
        <v>0</v>
      </c>
      <c r="X6" s="56">
        <f t="shared" si="3"/>
        <v>0</v>
      </c>
      <c r="Y6" s="58">
        <v>0</v>
      </c>
      <c r="Z6" s="56">
        <f t="shared" si="4"/>
        <v>0</v>
      </c>
      <c r="AA6" s="56">
        <f t="shared" si="5"/>
        <v>0</v>
      </c>
      <c r="AB6" s="58">
        <v>0</v>
      </c>
      <c r="AC6" s="56">
        <f t="shared" si="6"/>
        <v>0</v>
      </c>
      <c r="AD6" s="56">
        <f t="shared" si="7"/>
        <v>0</v>
      </c>
      <c r="AE6" s="58">
        <v>0</v>
      </c>
      <c r="AF6" s="56">
        <f t="shared" si="8"/>
        <v>0</v>
      </c>
      <c r="AG6" s="56">
        <f t="shared" si="9"/>
        <v>0</v>
      </c>
      <c r="AH6" s="58">
        <v>0</v>
      </c>
      <c r="AI6" s="56">
        <f t="shared" si="10"/>
        <v>0</v>
      </c>
      <c r="AJ6" s="56">
        <f t="shared" si="11"/>
        <v>0</v>
      </c>
      <c r="AK6" s="58">
        <v>0</v>
      </c>
      <c r="AL6" s="56">
        <f t="shared" si="12"/>
        <v>0</v>
      </c>
      <c r="AM6" s="56">
        <f t="shared" si="13"/>
        <v>0</v>
      </c>
      <c r="AN6" s="58">
        <v>0</v>
      </c>
      <c r="AO6" s="56">
        <f t="shared" si="14"/>
        <v>0</v>
      </c>
      <c r="AP6" s="56">
        <f t="shared" si="15"/>
        <v>0</v>
      </c>
      <c r="AQ6" s="58">
        <v>0</v>
      </c>
      <c r="AR6" s="58"/>
      <c r="AS6" s="58"/>
      <c r="AT6" s="58">
        <v>0</v>
      </c>
      <c r="AU6" s="56">
        <f t="shared" si="16"/>
        <v>0</v>
      </c>
      <c r="AV6" s="56">
        <f t="shared" si="17"/>
        <v>0</v>
      </c>
      <c r="AW6" s="58">
        <v>0</v>
      </c>
      <c r="AX6" s="56">
        <f t="shared" si="18"/>
        <v>0</v>
      </c>
      <c r="AY6" s="56">
        <f t="shared" si="19"/>
        <v>0</v>
      </c>
      <c r="AZ6" s="58">
        <v>0</v>
      </c>
      <c r="BA6" s="56">
        <f t="shared" si="20"/>
        <v>0</v>
      </c>
      <c r="BB6" s="56">
        <f t="shared" si="21"/>
        <v>0</v>
      </c>
      <c r="BC6" s="58">
        <v>0</v>
      </c>
      <c r="BD6" s="56">
        <f t="shared" si="22"/>
        <v>0</v>
      </c>
      <c r="BE6" s="56">
        <f t="shared" si="23"/>
        <v>0</v>
      </c>
      <c r="BF6" s="58">
        <v>0</v>
      </c>
      <c r="BG6" s="56">
        <f t="shared" si="24"/>
        <v>0</v>
      </c>
      <c r="BH6" s="56">
        <f t="shared" si="25"/>
        <v>0</v>
      </c>
      <c r="BI6" s="58"/>
      <c r="BJ6" s="56">
        <f t="shared" si="26"/>
        <v>0</v>
      </c>
      <c r="BK6" s="56">
        <f t="shared" si="27"/>
        <v>0</v>
      </c>
      <c r="BL6" s="58"/>
      <c r="BM6" s="56">
        <f t="shared" si="28"/>
        <v>0</v>
      </c>
      <c r="BN6" s="56">
        <f t="shared" si="29"/>
        <v>0</v>
      </c>
      <c r="BO6" s="58"/>
      <c r="BP6" s="56">
        <f t="shared" si="30"/>
        <v>0</v>
      </c>
      <c r="BQ6" s="56">
        <f t="shared" si="31"/>
        <v>0</v>
      </c>
      <c r="BR6" s="58">
        <v>0</v>
      </c>
      <c r="BS6" s="56">
        <f t="shared" si="32"/>
        <v>0</v>
      </c>
      <c r="BT6" s="56">
        <f t="shared" si="33"/>
        <v>0</v>
      </c>
      <c r="BU6" s="58"/>
      <c r="BV6" s="56">
        <f t="shared" si="34"/>
        <v>0</v>
      </c>
      <c r="BW6" s="56">
        <f t="shared" si="35"/>
        <v>0</v>
      </c>
      <c r="BX6" s="58">
        <v>0</v>
      </c>
      <c r="BY6" s="56">
        <f t="shared" si="36"/>
        <v>0</v>
      </c>
      <c r="BZ6" s="56">
        <f t="shared" si="37"/>
        <v>0</v>
      </c>
      <c r="CA6" s="58"/>
      <c r="CB6" s="56">
        <f t="shared" si="38"/>
        <v>0</v>
      </c>
      <c r="CC6" s="56">
        <f t="shared" si="39"/>
        <v>0</v>
      </c>
      <c r="CD6" s="58"/>
      <c r="CE6" s="56">
        <f t="shared" si="40"/>
        <v>0</v>
      </c>
      <c r="CF6" s="56">
        <f t="shared" si="41"/>
        <v>0</v>
      </c>
      <c r="CG6" s="58"/>
      <c r="CH6" s="56">
        <f t="shared" si="42"/>
        <v>0</v>
      </c>
      <c r="CI6" s="56">
        <f t="shared" si="43"/>
        <v>0</v>
      </c>
      <c r="CJ6" s="58"/>
      <c r="CK6" s="56">
        <f t="shared" si="44"/>
        <v>0</v>
      </c>
      <c r="CL6" s="56">
        <f t="shared" si="45"/>
        <v>0</v>
      </c>
      <c r="CM6" s="58"/>
      <c r="CN6" s="56">
        <f t="shared" si="46"/>
        <v>0</v>
      </c>
      <c r="CO6" s="56">
        <f t="shared" si="47"/>
        <v>0</v>
      </c>
      <c r="CP6" s="58"/>
      <c r="CQ6" s="56">
        <f t="shared" si="48"/>
        <v>0</v>
      </c>
      <c r="CR6" s="56">
        <f t="shared" si="49"/>
        <v>0</v>
      </c>
      <c r="CS6" s="58"/>
      <c r="CT6" s="56">
        <f t="shared" si="50"/>
        <v>0</v>
      </c>
      <c r="CU6" s="56">
        <f t="shared" si="51"/>
        <v>0</v>
      </c>
      <c r="CV6" s="58"/>
      <c r="CW6" s="56">
        <f t="shared" si="52"/>
        <v>0</v>
      </c>
      <c r="CX6" s="56">
        <f t="shared" si="53"/>
        <v>0</v>
      </c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2"/>
      <c r="DP6" s="42"/>
      <c r="DQ6" s="42"/>
      <c r="DR6" s="42"/>
    </row>
    <row r="7" spans="1:122" s="41" customFormat="1" ht="12.75">
      <c r="A7" s="53">
        <f t="shared" si="54"/>
        <v>13</v>
      </c>
      <c r="B7" s="54" t="s">
        <v>1</v>
      </c>
      <c r="C7" s="55">
        <f t="shared" si="55"/>
        <v>13.9</v>
      </c>
      <c r="D7" s="60"/>
      <c r="E7" s="60"/>
      <c r="F7" s="155"/>
      <c r="G7" s="58"/>
      <c r="H7" s="60">
        <f t="shared" si="0"/>
        <v>0</v>
      </c>
      <c r="I7" s="58"/>
      <c r="J7" s="58"/>
      <c r="K7" s="60"/>
      <c r="L7" s="58"/>
      <c r="M7" s="58"/>
      <c r="N7" s="60"/>
      <c r="O7" s="58"/>
      <c r="P7" s="58">
        <v>0</v>
      </c>
      <c r="Q7" s="56">
        <f t="shared" si="1"/>
        <v>0</v>
      </c>
      <c r="R7" s="157"/>
      <c r="S7" s="58">
        <v>0</v>
      </c>
      <c r="T7" s="58"/>
      <c r="U7" s="58"/>
      <c r="V7" s="58">
        <v>0</v>
      </c>
      <c r="W7" s="56">
        <f t="shared" si="2"/>
        <v>0</v>
      </c>
      <c r="X7" s="56">
        <f t="shared" si="3"/>
        <v>0</v>
      </c>
      <c r="Y7" s="58">
        <v>0</v>
      </c>
      <c r="Z7" s="56">
        <f t="shared" si="4"/>
        <v>0</v>
      </c>
      <c r="AA7" s="56">
        <f t="shared" si="5"/>
        <v>0</v>
      </c>
      <c r="AB7" s="58">
        <v>0</v>
      </c>
      <c r="AC7" s="56">
        <f t="shared" si="6"/>
        <v>0</v>
      </c>
      <c r="AD7" s="56">
        <f t="shared" si="7"/>
        <v>0</v>
      </c>
      <c r="AE7" s="58">
        <v>0</v>
      </c>
      <c r="AF7" s="56">
        <f t="shared" si="8"/>
        <v>0</v>
      </c>
      <c r="AG7" s="56">
        <f t="shared" si="9"/>
        <v>0</v>
      </c>
      <c r="AH7" s="58">
        <v>0</v>
      </c>
      <c r="AI7" s="56">
        <f t="shared" si="10"/>
        <v>0</v>
      </c>
      <c r="AJ7" s="56">
        <f t="shared" si="11"/>
        <v>0</v>
      </c>
      <c r="AK7" s="58">
        <v>0</v>
      </c>
      <c r="AL7" s="56">
        <f t="shared" si="12"/>
        <v>0</v>
      </c>
      <c r="AM7" s="56">
        <f t="shared" si="13"/>
        <v>0</v>
      </c>
      <c r="AN7" s="58">
        <v>0</v>
      </c>
      <c r="AO7" s="56">
        <f t="shared" si="14"/>
        <v>0</v>
      </c>
      <c r="AP7" s="56">
        <f t="shared" si="15"/>
        <v>0</v>
      </c>
      <c r="AQ7" s="58">
        <v>0</v>
      </c>
      <c r="AR7" s="58"/>
      <c r="AS7" s="58"/>
      <c r="AT7" s="58">
        <v>0</v>
      </c>
      <c r="AU7" s="56">
        <f t="shared" si="16"/>
        <v>0</v>
      </c>
      <c r="AV7" s="56">
        <f t="shared" si="17"/>
        <v>0</v>
      </c>
      <c r="AW7" s="58">
        <v>0</v>
      </c>
      <c r="AX7" s="56">
        <f t="shared" si="18"/>
        <v>0</v>
      </c>
      <c r="AY7" s="56">
        <f t="shared" si="19"/>
        <v>0</v>
      </c>
      <c r="AZ7" s="58">
        <v>0</v>
      </c>
      <c r="BA7" s="56">
        <f t="shared" si="20"/>
        <v>0</v>
      </c>
      <c r="BB7" s="56">
        <f t="shared" si="21"/>
        <v>0</v>
      </c>
      <c r="BC7" s="58">
        <v>0</v>
      </c>
      <c r="BD7" s="56">
        <f t="shared" si="22"/>
        <v>0</v>
      </c>
      <c r="BE7" s="56">
        <f t="shared" si="23"/>
        <v>0</v>
      </c>
      <c r="BF7" s="58">
        <v>0</v>
      </c>
      <c r="BG7" s="56">
        <f t="shared" si="24"/>
        <v>0</v>
      </c>
      <c r="BH7" s="56">
        <f t="shared" si="25"/>
        <v>0</v>
      </c>
      <c r="BI7" s="58"/>
      <c r="BJ7" s="56">
        <f t="shared" si="26"/>
        <v>0</v>
      </c>
      <c r="BK7" s="56">
        <f t="shared" si="27"/>
        <v>0</v>
      </c>
      <c r="BL7" s="58"/>
      <c r="BM7" s="56">
        <f t="shared" si="28"/>
        <v>0</v>
      </c>
      <c r="BN7" s="56">
        <f t="shared" si="29"/>
        <v>0</v>
      </c>
      <c r="BO7" s="58"/>
      <c r="BP7" s="56">
        <f t="shared" si="30"/>
        <v>0</v>
      </c>
      <c r="BQ7" s="56">
        <f t="shared" si="31"/>
        <v>0</v>
      </c>
      <c r="BR7" s="58">
        <v>0</v>
      </c>
      <c r="BS7" s="56">
        <f t="shared" si="32"/>
        <v>0</v>
      </c>
      <c r="BT7" s="56">
        <f t="shared" si="33"/>
        <v>0</v>
      </c>
      <c r="BU7" s="58"/>
      <c r="BV7" s="56">
        <f t="shared" si="34"/>
        <v>0</v>
      </c>
      <c r="BW7" s="56">
        <f t="shared" si="35"/>
        <v>0</v>
      </c>
      <c r="BX7" s="58">
        <v>0</v>
      </c>
      <c r="BY7" s="56">
        <f t="shared" si="36"/>
        <v>0</v>
      </c>
      <c r="BZ7" s="56">
        <f t="shared" si="37"/>
        <v>0</v>
      </c>
      <c r="CA7" s="58"/>
      <c r="CB7" s="56">
        <f t="shared" si="38"/>
        <v>0</v>
      </c>
      <c r="CC7" s="56">
        <f t="shared" si="39"/>
        <v>0</v>
      </c>
      <c r="CD7" s="58"/>
      <c r="CE7" s="56">
        <f t="shared" si="40"/>
        <v>0</v>
      </c>
      <c r="CF7" s="56">
        <f t="shared" si="41"/>
        <v>0</v>
      </c>
      <c r="CG7" s="58"/>
      <c r="CH7" s="56">
        <f t="shared" si="42"/>
        <v>0</v>
      </c>
      <c r="CI7" s="56">
        <f t="shared" si="43"/>
        <v>0</v>
      </c>
      <c r="CJ7" s="58"/>
      <c r="CK7" s="56">
        <f t="shared" si="44"/>
        <v>0</v>
      </c>
      <c r="CL7" s="56">
        <f t="shared" si="45"/>
        <v>0</v>
      </c>
      <c r="CM7" s="58"/>
      <c r="CN7" s="56">
        <f t="shared" si="46"/>
        <v>0</v>
      </c>
      <c r="CO7" s="56">
        <f t="shared" si="47"/>
        <v>0</v>
      </c>
      <c r="CP7" s="58"/>
      <c r="CQ7" s="56">
        <f t="shared" si="48"/>
        <v>0</v>
      </c>
      <c r="CR7" s="56">
        <f t="shared" si="49"/>
        <v>0</v>
      </c>
      <c r="CS7" s="58"/>
      <c r="CT7" s="56">
        <f t="shared" si="50"/>
        <v>0</v>
      </c>
      <c r="CU7" s="56">
        <f t="shared" si="51"/>
        <v>0</v>
      </c>
      <c r="CV7" s="58">
        <v>8</v>
      </c>
      <c r="CW7" s="56">
        <f t="shared" si="52"/>
        <v>108</v>
      </c>
      <c r="CX7" s="56">
        <f t="shared" si="53"/>
        <v>147.37806851344573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2"/>
      <c r="DP7" s="42"/>
      <c r="DQ7" s="42"/>
      <c r="DR7" s="42"/>
    </row>
    <row r="8" spans="1:122" s="41" customFormat="1" ht="12.75">
      <c r="A8" s="53">
        <f t="shared" si="54"/>
        <v>14</v>
      </c>
      <c r="B8" s="54" t="s">
        <v>1</v>
      </c>
      <c r="C8" s="55">
        <f t="shared" si="55"/>
        <v>14.9</v>
      </c>
      <c r="D8" s="58"/>
      <c r="E8" s="58"/>
      <c r="F8" s="155"/>
      <c r="G8" s="58"/>
      <c r="H8" s="58">
        <f t="shared" si="0"/>
        <v>0</v>
      </c>
      <c r="I8" s="58"/>
      <c r="J8" s="58"/>
      <c r="K8" s="58"/>
      <c r="L8" s="58"/>
      <c r="M8" s="58"/>
      <c r="N8" s="58"/>
      <c r="O8" s="58"/>
      <c r="P8" s="58">
        <v>0</v>
      </c>
      <c r="Q8" s="56">
        <f t="shared" si="1"/>
        <v>0</v>
      </c>
      <c r="R8" s="157"/>
      <c r="S8" s="58">
        <v>0</v>
      </c>
      <c r="T8" s="58"/>
      <c r="U8" s="58"/>
      <c r="V8" s="58">
        <v>0</v>
      </c>
      <c r="W8" s="56">
        <f t="shared" si="2"/>
        <v>0</v>
      </c>
      <c r="X8" s="56">
        <f t="shared" si="3"/>
        <v>0</v>
      </c>
      <c r="Y8" s="58">
        <v>0</v>
      </c>
      <c r="Z8" s="56">
        <f t="shared" si="4"/>
        <v>0</v>
      </c>
      <c r="AA8" s="56">
        <f t="shared" si="5"/>
        <v>0</v>
      </c>
      <c r="AB8" s="58">
        <v>0</v>
      </c>
      <c r="AC8" s="56">
        <f t="shared" si="6"/>
        <v>0</v>
      </c>
      <c r="AD8" s="56">
        <f t="shared" si="7"/>
        <v>0</v>
      </c>
      <c r="AE8" s="58">
        <v>0</v>
      </c>
      <c r="AF8" s="56">
        <f t="shared" si="8"/>
        <v>0</v>
      </c>
      <c r="AG8" s="56">
        <f t="shared" si="9"/>
        <v>0</v>
      </c>
      <c r="AH8" s="58">
        <v>0</v>
      </c>
      <c r="AI8" s="56">
        <f t="shared" si="10"/>
        <v>0</v>
      </c>
      <c r="AJ8" s="56">
        <f t="shared" si="11"/>
        <v>0</v>
      </c>
      <c r="AK8" s="58">
        <v>0</v>
      </c>
      <c r="AL8" s="56">
        <f t="shared" si="12"/>
        <v>0</v>
      </c>
      <c r="AM8" s="56">
        <f t="shared" si="13"/>
        <v>0</v>
      </c>
      <c r="AN8" s="58">
        <v>0</v>
      </c>
      <c r="AO8" s="56">
        <f t="shared" si="14"/>
        <v>0</v>
      </c>
      <c r="AP8" s="56">
        <f t="shared" si="15"/>
        <v>0</v>
      </c>
      <c r="AQ8" s="58">
        <v>0</v>
      </c>
      <c r="AR8" s="58"/>
      <c r="AS8" s="58"/>
      <c r="AT8" s="58">
        <v>0</v>
      </c>
      <c r="AU8" s="56">
        <f t="shared" si="16"/>
        <v>0</v>
      </c>
      <c r="AV8" s="56">
        <f t="shared" si="17"/>
        <v>0</v>
      </c>
      <c r="AW8" s="58">
        <v>0</v>
      </c>
      <c r="AX8" s="56">
        <f t="shared" si="18"/>
        <v>0</v>
      </c>
      <c r="AY8" s="56">
        <f t="shared" si="19"/>
        <v>0</v>
      </c>
      <c r="AZ8" s="58">
        <v>0</v>
      </c>
      <c r="BA8" s="56">
        <f t="shared" si="20"/>
        <v>0</v>
      </c>
      <c r="BB8" s="56">
        <f t="shared" si="21"/>
        <v>0</v>
      </c>
      <c r="BC8" s="58">
        <v>0</v>
      </c>
      <c r="BD8" s="56">
        <f t="shared" si="22"/>
        <v>0</v>
      </c>
      <c r="BE8" s="56">
        <f t="shared" si="23"/>
        <v>0</v>
      </c>
      <c r="BF8" s="58">
        <v>0</v>
      </c>
      <c r="BG8" s="56">
        <f t="shared" si="24"/>
        <v>0</v>
      </c>
      <c r="BH8" s="56">
        <f t="shared" si="25"/>
        <v>0</v>
      </c>
      <c r="BI8" s="58"/>
      <c r="BJ8" s="56">
        <f t="shared" si="26"/>
        <v>0</v>
      </c>
      <c r="BK8" s="56">
        <f t="shared" si="27"/>
        <v>0</v>
      </c>
      <c r="BL8" s="58"/>
      <c r="BM8" s="56">
        <f t="shared" si="28"/>
        <v>0</v>
      </c>
      <c r="BN8" s="56">
        <f t="shared" si="29"/>
        <v>0</v>
      </c>
      <c r="BO8" s="58"/>
      <c r="BP8" s="56">
        <f t="shared" si="30"/>
        <v>0</v>
      </c>
      <c r="BQ8" s="56">
        <f t="shared" si="31"/>
        <v>0</v>
      </c>
      <c r="BR8" s="58">
        <v>0</v>
      </c>
      <c r="BS8" s="56">
        <f t="shared" si="32"/>
        <v>0</v>
      </c>
      <c r="BT8" s="56">
        <f t="shared" si="33"/>
        <v>0</v>
      </c>
      <c r="BU8" s="58"/>
      <c r="BV8" s="56">
        <f t="shared" si="34"/>
        <v>0</v>
      </c>
      <c r="BW8" s="56">
        <f t="shared" si="35"/>
        <v>0</v>
      </c>
      <c r="BX8" s="58">
        <v>0</v>
      </c>
      <c r="BY8" s="56">
        <f t="shared" si="36"/>
        <v>0</v>
      </c>
      <c r="BZ8" s="56">
        <f t="shared" si="37"/>
        <v>0</v>
      </c>
      <c r="CA8" s="58"/>
      <c r="CB8" s="56">
        <f t="shared" si="38"/>
        <v>0</v>
      </c>
      <c r="CC8" s="56">
        <f t="shared" si="39"/>
        <v>0</v>
      </c>
      <c r="CD8" s="58"/>
      <c r="CE8" s="56">
        <f t="shared" si="40"/>
        <v>0</v>
      </c>
      <c r="CF8" s="56">
        <f t="shared" si="41"/>
        <v>0</v>
      </c>
      <c r="CG8" s="58"/>
      <c r="CH8" s="56">
        <f t="shared" si="42"/>
        <v>0</v>
      </c>
      <c r="CI8" s="56">
        <f t="shared" si="43"/>
        <v>0</v>
      </c>
      <c r="CJ8" s="58"/>
      <c r="CK8" s="56">
        <f t="shared" si="44"/>
        <v>0</v>
      </c>
      <c r="CL8" s="56">
        <f t="shared" si="45"/>
        <v>0</v>
      </c>
      <c r="CM8" s="58"/>
      <c r="CN8" s="56">
        <f t="shared" si="46"/>
        <v>0</v>
      </c>
      <c r="CO8" s="56">
        <f t="shared" si="47"/>
        <v>0</v>
      </c>
      <c r="CP8" s="58"/>
      <c r="CQ8" s="56">
        <f t="shared" si="48"/>
        <v>0</v>
      </c>
      <c r="CR8" s="56">
        <f t="shared" si="49"/>
        <v>0</v>
      </c>
      <c r="CS8" s="58"/>
      <c r="CT8" s="56">
        <f t="shared" si="50"/>
        <v>0</v>
      </c>
      <c r="CU8" s="56">
        <f t="shared" si="51"/>
        <v>0</v>
      </c>
      <c r="CV8" s="58">
        <v>19</v>
      </c>
      <c r="CW8" s="56">
        <f t="shared" si="52"/>
        <v>275.5</v>
      </c>
      <c r="CX8" s="56">
        <f t="shared" si="53"/>
        <v>446.0273518619776</v>
      </c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2"/>
      <c r="DP8" s="42"/>
      <c r="DQ8" s="42"/>
      <c r="DR8" s="42"/>
    </row>
    <row r="9" spans="1:122" s="41" customFormat="1" ht="12.75">
      <c r="A9" s="53">
        <f t="shared" si="54"/>
        <v>15</v>
      </c>
      <c r="B9" s="54" t="s">
        <v>1</v>
      </c>
      <c r="C9" s="55">
        <f t="shared" si="55"/>
        <v>15.9</v>
      </c>
      <c r="D9" s="59"/>
      <c r="E9" s="58"/>
      <c r="F9" s="155"/>
      <c r="G9" s="59"/>
      <c r="H9" s="58">
        <f t="shared" si="0"/>
        <v>0</v>
      </c>
      <c r="I9" s="59"/>
      <c r="J9" s="59"/>
      <c r="K9" s="58"/>
      <c r="L9" s="59"/>
      <c r="M9" s="59"/>
      <c r="N9" s="58"/>
      <c r="O9" s="58"/>
      <c r="P9" s="58">
        <v>0</v>
      </c>
      <c r="Q9" s="56">
        <f t="shared" si="1"/>
        <v>0</v>
      </c>
      <c r="R9" s="157"/>
      <c r="S9" s="58">
        <v>0</v>
      </c>
      <c r="T9" s="58"/>
      <c r="U9" s="58"/>
      <c r="V9" s="58">
        <v>0</v>
      </c>
      <c r="W9" s="56">
        <f t="shared" si="2"/>
        <v>0</v>
      </c>
      <c r="X9" s="56">
        <f t="shared" si="3"/>
        <v>0</v>
      </c>
      <c r="Y9" s="58">
        <v>0</v>
      </c>
      <c r="Z9" s="56">
        <f t="shared" si="4"/>
        <v>0</v>
      </c>
      <c r="AA9" s="56">
        <f t="shared" si="5"/>
        <v>0</v>
      </c>
      <c r="AB9" s="58">
        <v>0</v>
      </c>
      <c r="AC9" s="56">
        <f t="shared" si="6"/>
        <v>0</v>
      </c>
      <c r="AD9" s="56">
        <f t="shared" si="7"/>
        <v>0</v>
      </c>
      <c r="AE9" s="58">
        <v>0</v>
      </c>
      <c r="AF9" s="56">
        <f t="shared" si="8"/>
        <v>0</v>
      </c>
      <c r="AG9" s="56">
        <f t="shared" si="9"/>
        <v>0</v>
      </c>
      <c r="AH9" s="58">
        <v>0</v>
      </c>
      <c r="AI9" s="56">
        <f t="shared" si="10"/>
        <v>0</v>
      </c>
      <c r="AJ9" s="56">
        <f t="shared" si="11"/>
        <v>0</v>
      </c>
      <c r="AK9" s="58">
        <v>0</v>
      </c>
      <c r="AL9" s="56">
        <f t="shared" si="12"/>
        <v>0</v>
      </c>
      <c r="AM9" s="56">
        <f t="shared" si="13"/>
        <v>0</v>
      </c>
      <c r="AN9" s="58">
        <v>0</v>
      </c>
      <c r="AO9" s="56">
        <f t="shared" si="14"/>
        <v>0</v>
      </c>
      <c r="AP9" s="56">
        <f t="shared" si="15"/>
        <v>0</v>
      </c>
      <c r="AQ9" s="58">
        <v>0</v>
      </c>
      <c r="AR9" s="58"/>
      <c r="AS9" s="58"/>
      <c r="AT9" s="58">
        <v>0</v>
      </c>
      <c r="AU9" s="56">
        <f t="shared" si="16"/>
        <v>0</v>
      </c>
      <c r="AV9" s="56">
        <f t="shared" si="17"/>
        <v>0</v>
      </c>
      <c r="AW9" s="58">
        <v>0</v>
      </c>
      <c r="AX9" s="56">
        <f t="shared" si="18"/>
        <v>0</v>
      </c>
      <c r="AY9" s="56">
        <f t="shared" si="19"/>
        <v>0</v>
      </c>
      <c r="AZ9" s="58">
        <v>0</v>
      </c>
      <c r="BA9" s="56">
        <f t="shared" si="20"/>
        <v>0</v>
      </c>
      <c r="BB9" s="56">
        <f t="shared" si="21"/>
        <v>0</v>
      </c>
      <c r="BC9" s="58">
        <v>0</v>
      </c>
      <c r="BD9" s="56">
        <f t="shared" si="22"/>
        <v>0</v>
      </c>
      <c r="BE9" s="56">
        <f t="shared" si="23"/>
        <v>0</v>
      </c>
      <c r="BF9" s="58">
        <v>0</v>
      </c>
      <c r="BG9" s="56">
        <f t="shared" si="24"/>
        <v>0</v>
      </c>
      <c r="BH9" s="56">
        <f t="shared" si="25"/>
        <v>0</v>
      </c>
      <c r="BI9" s="58"/>
      <c r="BJ9" s="56">
        <f t="shared" si="26"/>
        <v>0</v>
      </c>
      <c r="BK9" s="56">
        <f t="shared" si="27"/>
        <v>0</v>
      </c>
      <c r="BL9" s="58"/>
      <c r="BM9" s="56">
        <f t="shared" si="28"/>
        <v>0</v>
      </c>
      <c r="BN9" s="56">
        <f t="shared" si="29"/>
        <v>0</v>
      </c>
      <c r="BO9" s="58"/>
      <c r="BP9" s="56">
        <f t="shared" si="30"/>
        <v>0</v>
      </c>
      <c r="BQ9" s="56">
        <f t="shared" si="31"/>
        <v>0</v>
      </c>
      <c r="BR9" s="58">
        <v>0</v>
      </c>
      <c r="BS9" s="56">
        <f t="shared" si="32"/>
        <v>0</v>
      </c>
      <c r="BT9" s="56">
        <f t="shared" si="33"/>
        <v>0</v>
      </c>
      <c r="BU9" s="58"/>
      <c r="BV9" s="56">
        <f t="shared" si="34"/>
        <v>0</v>
      </c>
      <c r="BW9" s="56">
        <f t="shared" si="35"/>
        <v>0</v>
      </c>
      <c r="BX9" s="58">
        <v>0</v>
      </c>
      <c r="BY9" s="56">
        <f t="shared" si="36"/>
        <v>0</v>
      </c>
      <c r="BZ9" s="56">
        <f t="shared" si="37"/>
        <v>0</v>
      </c>
      <c r="CA9" s="58"/>
      <c r="CB9" s="56">
        <f t="shared" si="38"/>
        <v>0</v>
      </c>
      <c r="CC9" s="56">
        <f t="shared" si="39"/>
        <v>0</v>
      </c>
      <c r="CD9" s="58"/>
      <c r="CE9" s="56">
        <f t="shared" si="40"/>
        <v>0</v>
      </c>
      <c r="CF9" s="56">
        <f t="shared" si="41"/>
        <v>0</v>
      </c>
      <c r="CG9" s="58"/>
      <c r="CH9" s="56">
        <f t="shared" si="42"/>
        <v>0</v>
      </c>
      <c r="CI9" s="56">
        <f t="shared" si="43"/>
        <v>0</v>
      </c>
      <c r="CJ9" s="58"/>
      <c r="CK9" s="56">
        <f t="shared" si="44"/>
        <v>0</v>
      </c>
      <c r="CL9" s="56">
        <f t="shared" si="45"/>
        <v>0</v>
      </c>
      <c r="CM9" s="58"/>
      <c r="CN9" s="56">
        <f t="shared" si="46"/>
        <v>0</v>
      </c>
      <c r="CO9" s="56">
        <f t="shared" si="47"/>
        <v>0</v>
      </c>
      <c r="CP9" s="58"/>
      <c r="CQ9" s="56">
        <f t="shared" si="48"/>
        <v>0</v>
      </c>
      <c r="CR9" s="56">
        <f t="shared" si="49"/>
        <v>0</v>
      </c>
      <c r="CS9" s="58">
        <v>2</v>
      </c>
      <c r="CT9" s="56">
        <f t="shared" si="50"/>
        <v>31</v>
      </c>
      <c r="CU9" s="56">
        <f t="shared" si="51"/>
        <v>58.86807667197681</v>
      </c>
      <c r="CV9" s="58">
        <v>16</v>
      </c>
      <c r="CW9" s="56">
        <f t="shared" si="52"/>
        <v>248</v>
      </c>
      <c r="CX9" s="56">
        <f t="shared" si="53"/>
        <v>470.94461337581447</v>
      </c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2"/>
      <c r="DP9" s="42"/>
      <c r="DQ9" s="42"/>
      <c r="DR9" s="42"/>
    </row>
    <row r="10" spans="1:122" s="41" customFormat="1" ht="12.75">
      <c r="A10" s="53">
        <f t="shared" si="54"/>
        <v>16</v>
      </c>
      <c r="B10" s="54" t="s">
        <v>1</v>
      </c>
      <c r="C10" s="55">
        <f t="shared" si="55"/>
        <v>16.9</v>
      </c>
      <c r="D10" s="58"/>
      <c r="E10" s="58"/>
      <c r="F10" s="155"/>
      <c r="G10" s="58"/>
      <c r="H10" s="58">
        <f t="shared" si="0"/>
        <v>0</v>
      </c>
      <c r="I10" s="58"/>
      <c r="J10" s="58"/>
      <c r="K10" s="58"/>
      <c r="L10" s="58"/>
      <c r="M10" s="58"/>
      <c r="N10" s="58"/>
      <c r="O10" s="58"/>
      <c r="P10" s="58">
        <v>0</v>
      </c>
      <c r="Q10" s="56">
        <f t="shared" si="1"/>
        <v>0</v>
      </c>
      <c r="R10" s="157"/>
      <c r="S10" s="58">
        <v>0</v>
      </c>
      <c r="T10" s="58"/>
      <c r="U10" s="58"/>
      <c r="V10" s="58">
        <v>0</v>
      </c>
      <c r="W10" s="56">
        <f t="shared" si="2"/>
        <v>0</v>
      </c>
      <c r="X10" s="56">
        <f t="shared" si="3"/>
        <v>0</v>
      </c>
      <c r="Y10" s="58">
        <v>0</v>
      </c>
      <c r="Z10" s="56">
        <f t="shared" si="4"/>
        <v>0</v>
      </c>
      <c r="AA10" s="56">
        <f t="shared" si="5"/>
        <v>0</v>
      </c>
      <c r="AB10" s="58">
        <v>0</v>
      </c>
      <c r="AC10" s="56">
        <f t="shared" si="6"/>
        <v>0</v>
      </c>
      <c r="AD10" s="56">
        <f t="shared" si="7"/>
        <v>0</v>
      </c>
      <c r="AE10" s="58">
        <v>0</v>
      </c>
      <c r="AF10" s="56">
        <f t="shared" si="8"/>
        <v>0</v>
      </c>
      <c r="AG10" s="56">
        <f t="shared" si="9"/>
        <v>0</v>
      </c>
      <c r="AH10" s="58">
        <v>0</v>
      </c>
      <c r="AI10" s="56">
        <f t="shared" si="10"/>
        <v>0</v>
      </c>
      <c r="AJ10" s="56">
        <f t="shared" si="11"/>
        <v>0</v>
      </c>
      <c r="AK10" s="58">
        <v>0</v>
      </c>
      <c r="AL10" s="56">
        <f t="shared" si="12"/>
        <v>0</v>
      </c>
      <c r="AM10" s="56">
        <f t="shared" si="13"/>
        <v>0</v>
      </c>
      <c r="AN10" s="58">
        <v>0</v>
      </c>
      <c r="AO10" s="56">
        <f t="shared" si="14"/>
        <v>0</v>
      </c>
      <c r="AP10" s="56">
        <f t="shared" si="15"/>
        <v>0</v>
      </c>
      <c r="AQ10" s="58">
        <v>0</v>
      </c>
      <c r="AR10" s="58"/>
      <c r="AS10" s="58"/>
      <c r="AT10" s="58">
        <v>0</v>
      </c>
      <c r="AU10" s="56">
        <f t="shared" si="16"/>
        <v>0</v>
      </c>
      <c r="AV10" s="56">
        <f t="shared" si="17"/>
        <v>0</v>
      </c>
      <c r="AW10" s="58">
        <v>0</v>
      </c>
      <c r="AX10" s="56">
        <f t="shared" si="18"/>
        <v>0</v>
      </c>
      <c r="AY10" s="56">
        <f t="shared" si="19"/>
        <v>0</v>
      </c>
      <c r="AZ10" s="58">
        <v>0</v>
      </c>
      <c r="BA10" s="56">
        <f t="shared" si="20"/>
        <v>0</v>
      </c>
      <c r="BB10" s="56">
        <f t="shared" si="21"/>
        <v>0</v>
      </c>
      <c r="BC10" s="58">
        <v>0</v>
      </c>
      <c r="BD10" s="56">
        <f t="shared" si="22"/>
        <v>0</v>
      </c>
      <c r="BE10" s="56">
        <f t="shared" si="23"/>
        <v>0</v>
      </c>
      <c r="BF10" s="58">
        <v>0</v>
      </c>
      <c r="BG10" s="56">
        <f t="shared" si="24"/>
        <v>0</v>
      </c>
      <c r="BH10" s="56">
        <f t="shared" si="25"/>
        <v>0</v>
      </c>
      <c r="BI10" s="58"/>
      <c r="BJ10" s="56">
        <f t="shared" si="26"/>
        <v>0</v>
      </c>
      <c r="BK10" s="56">
        <f t="shared" si="27"/>
        <v>0</v>
      </c>
      <c r="BL10" s="58"/>
      <c r="BM10" s="56">
        <f t="shared" si="28"/>
        <v>0</v>
      </c>
      <c r="BN10" s="56">
        <f t="shared" si="29"/>
        <v>0</v>
      </c>
      <c r="BO10" s="58"/>
      <c r="BP10" s="56">
        <f t="shared" si="30"/>
        <v>0</v>
      </c>
      <c r="BQ10" s="56">
        <f t="shared" si="31"/>
        <v>0</v>
      </c>
      <c r="BR10" s="58">
        <v>0</v>
      </c>
      <c r="BS10" s="56">
        <f t="shared" si="32"/>
        <v>0</v>
      </c>
      <c r="BT10" s="56">
        <f t="shared" si="33"/>
        <v>0</v>
      </c>
      <c r="BU10" s="58"/>
      <c r="BV10" s="56">
        <f t="shared" si="34"/>
        <v>0</v>
      </c>
      <c r="BW10" s="56">
        <f t="shared" si="35"/>
        <v>0</v>
      </c>
      <c r="BX10" s="58">
        <v>0</v>
      </c>
      <c r="BY10" s="56">
        <f t="shared" si="36"/>
        <v>0</v>
      </c>
      <c r="BZ10" s="56">
        <f t="shared" si="37"/>
        <v>0</v>
      </c>
      <c r="CA10" s="58"/>
      <c r="CB10" s="56">
        <f t="shared" si="38"/>
        <v>0</v>
      </c>
      <c r="CC10" s="56">
        <f t="shared" si="39"/>
        <v>0</v>
      </c>
      <c r="CD10" s="58"/>
      <c r="CE10" s="56">
        <f t="shared" si="40"/>
        <v>0</v>
      </c>
      <c r="CF10" s="56">
        <f t="shared" si="41"/>
        <v>0</v>
      </c>
      <c r="CG10" s="58"/>
      <c r="CH10" s="56">
        <f t="shared" si="42"/>
        <v>0</v>
      </c>
      <c r="CI10" s="56">
        <f t="shared" si="43"/>
        <v>0</v>
      </c>
      <c r="CJ10" s="58"/>
      <c r="CK10" s="56">
        <f t="shared" si="44"/>
        <v>0</v>
      </c>
      <c r="CL10" s="56">
        <f t="shared" si="45"/>
        <v>0</v>
      </c>
      <c r="CM10" s="58"/>
      <c r="CN10" s="56">
        <f t="shared" si="46"/>
        <v>0</v>
      </c>
      <c r="CO10" s="56">
        <f t="shared" si="47"/>
        <v>0</v>
      </c>
      <c r="CP10" s="58"/>
      <c r="CQ10" s="56">
        <f t="shared" si="48"/>
        <v>0</v>
      </c>
      <c r="CR10" s="56">
        <f t="shared" si="49"/>
        <v>0</v>
      </c>
      <c r="CS10" s="58">
        <v>12</v>
      </c>
      <c r="CT10" s="56">
        <f t="shared" si="50"/>
        <v>198</v>
      </c>
      <c r="CU10" s="56">
        <f t="shared" si="51"/>
        <v>436.6453108204289</v>
      </c>
      <c r="CV10" s="58">
        <v>14</v>
      </c>
      <c r="CW10" s="56">
        <f t="shared" si="52"/>
        <v>231</v>
      </c>
      <c r="CX10" s="56">
        <f t="shared" si="53"/>
        <v>509.4195292905004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2"/>
      <c r="DP10" s="42"/>
      <c r="DQ10" s="42"/>
      <c r="DR10" s="42"/>
    </row>
    <row r="11" spans="1:122" s="41" customFormat="1" ht="12.75">
      <c r="A11" s="53">
        <f t="shared" si="54"/>
        <v>17</v>
      </c>
      <c r="B11" s="54" t="s">
        <v>1</v>
      </c>
      <c r="C11" s="55">
        <f t="shared" si="55"/>
        <v>17.9</v>
      </c>
      <c r="D11" s="58"/>
      <c r="E11" s="58"/>
      <c r="F11" s="155"/>
      <c r="G11" s="58"/>
      <c r="H11" s="58">
        <f t="shared" si="0"/>
        <v>0</v>
      </c>
      <c r="I11" s="58"/>
      <c r="J11" s="58"/>
      <c r="K11" s="58"/>
      <c r="L11" s="58"/>
      <c r="M11" s="58"/>
      <c r="N11" s="58"/>
      <c r="O11" s="58"/>
      <c r="P11" s="58">
        <v>0</v>
      </c>
      <c r="Q11" s="56">
        <f t="shared" si="1"/>
        <v>0</v>
      </c>
      <c r="R11" s="157"/>
      <c r="S11" s="58">
        <v>0</v>
      </c>
      <c r="T11" s="58"/>
      <c r="U11" s="58"/>
      <c r="V11" s="58">
        <v>0</v>
      </c>
      <c r="W11" s="56">
        <f t="shared" si="2"/>
        <v>0</v>
      </c>
      <c r="X11" s="56">
        <f t="shared" si="3"/>
        <v>0</v>
      </c>
      <c r="Y11" s="58">
        <v>0</v>
      </c>
      <c r="Z11" s="56">
        <f t="shared" si="4"/>
        <v>0</v>
      </c>
      <c r="AA11" s="56">
        <f t="shared" si="5"/>
        <v>0</v>
      </c>
      <c r="AB11" s="58">
        <v>0</v>
      </c>
      <c r="AC11" s="56">
        <f t="shared" si="6"/>
        <v>0</v>
      </c>
      <c r="AD11" s="56">
        <f t="shared" si="7"/>
        <v>0</v>
      </c>
      <c r="AE11" s="58">
        <v>0</v>
      </c>
      <c r="AF11" s="56">
        <f t="shared" si="8"/>
        <v>0</v>
      </c>
      <c r="AG11" s="56">
        <f t="shared" si="9"/>
        <v>0</v>
      </c>
      <c r="AH11" s="58">
        <v>0</v>
      </c>
      <c r="AI11" s="56">
        <f t="shared" si="10"/>
        <v>0</v>
      </c>
      <c r="AJ11" s="56">
        <f t="shared" si="11"/>
        <v>0</v>
      </c>
      <c r="AK11" s="58">
        <v>0</v>
      </c>
      <c r="AL11" s="56">
        <f t="shared" si="12"/>
        <v>0</v>
      </c>
      <c r="AM11" s="56">
        <f t="shared" si="13"/>
        <v>0</v>
      </c>
      <c r="AN11" s="58">
        <v>0</v>
      </c>
      <c r="AO11" s="56">
        <f t="shared" si="14"/>
        <v>0</v>
      </c>
      <c r="AP11" s="56">
        <f t="shared" si="15"/>
        <v>0</v>
      </c>
      <c r="AQ11" s="58">
        <v>0</v>
      </c>
      <c r="AR11" s="58"/>
      <c r="AS11" s="58"/>
      <c r="AT11" s="58">
        <v>0</v>
      </c>
      <c r="AU11" s="56">
        <f t="shared" si="16"/>
        <v>0</v>
      </c>
      <c r="AV11" s="56">
        <f t="shared" si="17"/>
        <v>0</v>
      </c>
      <c r="AW11" s="58">
        <v>0</v>
      </c>
      <c r="AX11" s="56">
        <f t="shared" si="18"/>
        <v>0</v>
      </c>
      <c r="AY11" s="56">
        <f t="shared" si="19"/>
        <v>0</v>
      </c>
      <c r="AZ11" s="58">
        <v>0</v>
      </c>
      <c r="BA11" s="56">
        <f t="shared" si="20"/>
        <v>0</v>
      </c>
      <c r="BB11" s="56">
        <f t="shared" si="21"/>
        <v>0</v>
      </c>
      <c r="BC11" s="58">
        <v>0</v>
      </c>
      <c r="BD11" s="56">
        <f t="shared" si="22"/>
        <v>0</v>
      </c>
      <c r="BE11" s="56">
        <f t="shared" si="23"/>
        <v>0</v>
      </c>
      <c r="BF11" s="58">
        <v>0</v>
      </c>
      <c r="BG11" s="56">
        <f t="shared" si="24"/>
        <v>0</v>
      </c>
      <c r="BH11" s="56">
        <f t="shared" si="25"/>
        <v>0</v>
      </c>
      <c r="BI11" s="58"/>
      <c r="BJ11" s="56">
        <f t="shared" si="26"/>
        <v>0</v>
      </c>
      <c r="BK11" s="56">
        <f t="shared" si="27"/>
        <v>0</v>
      </c>
      <c r="BL11" s="58"/>
      <c r="BM11" s="56">
        <f t="shared" si="28"/>
        <v>0</v>
      </c>
      <c r="BN11" s="56">
        <f t="shared" si="29"/>
        <v>0</v>
      </c>
      <c r="BO11" s="58"/>
      <c r="BP11" s="56">
        <f t="shared" si="30"/>
        <v>0</v>
      </c>
      <c r="BQ11" s="56">
        <f t="shared" si="31"/>
        <v>0</v>
      </c>
      <c r="BR11" s="58">
        <v>0</v>
      </c>
      <c r="BS11" s="56">
        <f t="shared" si="32"/>
        <v>0</v>
      </c>
      <c r="BT11" s="56">
        <f t="shared" si="33"/>
        <v>0</v>
      </c>
      <c r="BU11" s="58"/>
      <c r="BV11" s="56">
        <f t="shared" si="34"/>
        <v>0</v>
      </c>
      <c r="BW11" s="56">
        <f t="shared" si="35"/>
        <v>0</v>
      </c>
      <c r="BX11" s="58">
        <v>0</v>
      </c>
      <c r="BY11" s="56">
        <f t="shared" si="36"/>
        <v>0</v>
      </c>
      <c r="BZ11" s="56">
        <f t="shared" si="37"/>
        <v>0</v>
      </c>
      <c r="CA11" s="58"/>
      <c r="CB11" s="56">
        <f t="shared" si="38"/>
        <v>0</v>
      </c>
      <c r="CC11" s="56">
        <f t="shared" si="39"/>
        <v>0</v>
      </c>
      <c r="CD11" s="58"/>
      <c r="CE11" s="56">
        <f t="shared" si="40"/>
        <v>0</v>
      </c>
      <c r="CF11" s="56">
        <f t="shared" si="41"/>
        <v>0</v>
      </c>
      <c r="CG11" s="58"/>
      <c r="CH11" s="56">
        <f t="shared" si="42"/>
        <v>0</v>
      </c>
      <c r="CI11" s="56">
        <f t="shared" si="43"/>
        <v>0</v>
      </c>
      <c r="CJ11" s="58"/>
      <c r="CK11" s="56">
        <f t="shared" si="44"/>
        <v>0</v>
      </c>
      <c r="CL11" s="56">
        <f t="shared" si="45"/>
        <v>0</v>
      </c>
      <c r="CM11" s="58"/>
      <c r="CN11" s="56">
        <f t="shared" si="46"/>
        <v>0</v>
      </c>
      <c r="CO11" s="56">
        <f t="shared" si="47"/>
        <v>0</v>
      </c>
      <c r="CP11" s="58">
        <v>10</v>
      </c>
      <c r="CQ11" s="56">
        <f t="shared" si="48"/>
        <v>175</v>
      </c>
      <c r="CR11" s="56">
        <f t="shared" si="49"/>
        <v>444.24701820938054</v>
      </c>
      <c r="CS11" s="58">
        <v>16</v>
      </c>
      <c r="CT11" s="56">
        <f t="shared" si="50"/>
        <v>280</v>
      </c>
      <c r="CU11" s="56">
        <f t="shared" si="51"/>
        <v>710.7952291350089</v>
      </c>
      <c r="CV11" s="58">
        <v>2</v>
      </c>
      <c r="CW11" s="56">
        <f t="shared" si="52"/>
        <v>35</v>
      </c>
      <c r="CX11" s="56">
        <f t="shared" si="53"/>
        <v>88.84940364187611</v>
      </c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2"/>
      <c r="DP11" s="42"/>
      <c r="DQ11" s="42"/>
      <c r="DR11" s="42"/>
    </row>
    <row r="12" spans="1:122" s="41" customFormat="1" ht="12.75">
      <c r="A12" s="53">
        <f t="shared" si="54"/>
        <v>18</v>
      </c>
      <c r="B12" s="54" t="s">
        <v>1</v>
      </c>
      <c r="C12" s="55">
        <f t="shared" si="55"/>
        <v>18.9</v>
      </c>
      <c r="D12" s="58"/>
      <c r="E12" s="58"/>
      <c r="F12" s="155"/>
      <c r="G12" s="58"/>
      <c r="H12" s="58">
        <f t="shared" si="0"/>
        <v>0</v>
      </c>
      <c r="I12" s="58"/>
      <c r="J12" s="58"/>
      <c r="K12" s="58"/>
      <c r="L12" s="58"/>
      <c r="M12" s="58"/>
      <c r="N12" s="58"/>
      <c r="O12" s="58"/>
      <c r="P12" s="58">
        <v>0</v>
      </c>
      <c r="Q12" s="56">
        <f t="shared" si="1"/>
        <v>0</v>
      </c>
      <c r="R12" s="157"/>
      <c r="S12" s="58">
        <v>0</v>
      </c>
      <c r="T12" s="58"/>
      <c r="U12" s="58"/>
      <c r="V12" s="58">
        <v>0</v>
      </c>
      <c r="W12" s="56">
        <f t="shared" si="2"/>
        <v>0</v>
      </c>
      <c r="X12" s="56">
        <f t="shared" si="3"/>
        <v>0</v>
      </c>
      <c r="Y12" s="58">
        <v>0</v>
      </c>
      <c r="Z12" s="56">
        <f t="shared" si="4"/>
        <v>0</v>
      </c>
      <c r="AA12" s="56">
        <f t="shared" si="5"/>
        <v>0</v>
      </c>
      <c r="AB12" s="58">
        <v>0</v>
      </c>
      <c r="AC12" s="56">
        <f t="shared" si="6"/>
        <v>0</v>
      </c>
      <c r="AD12" s="56">
        <f t="shared" si="7"/>
        <v>0</v>
      </c>
      <c r="AE12" s="58">
        <v>0</v>
      </c>
      <c r="AF12" s="56">
        <f t="shared" si="8"/>
        <v>0</v>
      </c>
      <c r="AG12" s="56">
        <f t="shared" si="9"/>
        <v>0</v>
      </c>
      <c r="AH12" s="58">
        <v>0</v>
      </c>
      <c r="AI12" s="56">
        <f t="shared" si="10"/>
        <v>0</v>
      </c>
      <c r="AJ12" s="56">
        <f t="shared" si="11"/>
        <v>0</v>
      </c>
      <c r="AK12" s="58">
        <v>0</v>
      </c>
      <c r="AL12" s="56">
        <f t="shared" si="12"/>
        <v>0</v>
      </c>
      <c r="AM12" s="56">
        <f t="shared" si="13"/>
        <v>0</v>
      </c>
      <c r="AN12" s="58">
        <v>0</v>
      </c>
      <c r="AO12" s="56">
        <f t="shared" si="14"/>
        <v>0</v>
      </c>
      <c r="AP12" s="56">
        <f t="shared" si="15"/>
        <v>0</v>
      </c>
      <c r="AQ12" s="58">
        <v>0</v>
      </c>
      <c r="AR12" s="58"/>
      <c r="AS12" s="58"/>
      <c r="AT12" s="58">
        <v>0</v>
      </c>
      <c r="AU12" s="56">
        <f t="shared" si="16"/>
        <v>0</v>
      </c>
      <c r="AV12" s="56">
        <f t="shared" si="17"/>
        <v>0</v>
      </c>
      <c r="AW12" s="58">
        <v>0</v>
      </c>
      <c r="AX12" s="56">
        <f t="shared" si="18"/>
        <v>0</v>
      </c>
      <c r="AY12" s="56">
        <f t="shared" si="19"/>
        <v>0</v>
      </c>
      <c r="AZ12" s="58">
        <v>0</v>
      </c>
      <c r="BA12" s="56">
        <f t="shared" si="20"/>
        <v>0</v>
      </c>
      <c r="BB12" s="56">
        <f t="shared" si="21"/>
        <v>0</v>
      </c>
      <c r="BC12" s="58">
        <v>0</v>
      </c>
      <c r="BD12" s="56">
        <f t="shared" si="22"/>
        <v>0</v>
      </c>
      <c r="BE12" s="56">
        <f t="shared" si="23"/>
        <v>0</v>
      </c>
      <c r="BF12" s="58">
        <v>0</v>
      </c>
      <c r="BG12" s="56">
        <f t="shared" si="24"/>
        <v>0</v>
      </c>
      <c r="BH12" s="56">
        <f t="shared" si="25"/>
        <v>0</v>
      </c>
      <c r="BI12" s="58"/>
      <c r="BJ12" s="56">
        <f t="shared" si="26"/>
        <v>0</v>
      </c>
      <c r="BK12" s="56">
        <f t="shared" si="27"/>
        <v>0</v>
      </c>
      <c r="BL12" s="58"/>
      <c r="BM12" s="56">
        <f t="shared" si="28"/>
        <v>0</v>
      </c>
      <c r="BN12" s="56">
        <f t="shared" si="29"/>
        <v>0</v>
      </c>
      <c r="BO12" s="58"/>
      <c r="BP12" s="56">
        <f t="shared" si="30"/>
        <v>0</v>
      </c>
      <c r="BQ12" s="56">
        <f t="shared" si="31"/>
        <v>0</v>
      </c>
      <c r="BR12" s="58">
        <v>0</v>
      </c>
      <c r="BS12" s="56">
        <f t="shared" si="32"/>
        <v>0</v>
      </c>
      <c r="BT12" s="56">
        <f t="shared" si="33"/>
        <v>0</v>
      </c>
      <c r="BU12" s="58"/>
      <c r="BV12" s="56">
        <f t="shared" si="34"/>
        <v>0</v>
      </c>
      <c r="BW12" s="56">
        <f t="shared" si="35"/>
        <v>0</v>
      </c>
      <c r="BX12" s="58">
        <v>0</v>
      </c>
      <c r="BY12" s="56">
        <f t="shared" si="36"/>
        <v>0</v>
      </c>
      <c r="BZ12" s="56">
        <f t="shared" si="37"/>
        <v>0</v>
      </c>
      <c r="CA12" s="58"/>
      <c r="CB12" s="56">
        <f t="shared" si="38"/>
        <v>0</v>
      </c>
      <c r="CC12" s="56">
        <f t="shared" si="39"/>
        <v>0</v>
      </c>
      <c r="CD12" s="58"/>
      <c r="CE12" s="56">
        <f t="shared" si="40"/>
        <v>0</v>
      </c>
      <c r="CF12" s="56">
        <f t="shared" si="41"/>
        <v>0</v>
      </c>
      <c r="CG12" s="58"/>
      <c r="CH12" s="56">
        <f t="shared" si="42"/>
        <v>0</v>
      </c>
      <c r="CI12" s="56">
        <f t="shared" si="43"/>
        <v>0</v>
      </c>
      <c r="CJ12" s="58"/>
      <c r="CK12" s="56">
        <f t="shared" si="44"/>
        <v>0</v>
      </c>
      <c r="CL12" s="56">
        <f t="shared" si="45"/>
        <v>0</v>
      </c>
      <c r="CM12" s="58">
        <v>12</v>
      </c>
      <c r="CN12" s="56">
        <f t="shared" si="46"/>
        <v>222</v>
      </c>
      <c r="CO12" s="56">
        <f t="shared" si="47"/>
        <v>643.6722641530579</v>
      </c>
      <c r="CP12" s="58">
        <v>19</v>
      </c>
      <c r="CQ12" s="56">
        <f t="shared" si="48"/>
        <v>351.5</v>
      </c>
      <c r="CR12" s="56">
        <f t="shared" si="49"/>
        <v>1019.147751575675</v>
      </c>
      <c r="CS12" s="58"/>
      <c r="CT12" s="56">
        <f t="shared" si="50"/>
        <v>0</v>
      </c>
      <c r="CU12" s="56">
        <f t="shared" si="51"/>
        <v>0</v>
      </c>
      <c r="CV12" s="58"/>
      <c r="CW12" s="56">
        <f t="shared" si="52"/>
        <v>0</v>
      </c>
      <c r="CX12" s="56">
        <f t="shared" si="53"/>
        <v>0</v>
      </c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2"/>
      <c r="DP12" s="42"/>
      <c r="DQ12" s="42"/>
      <c r="DR12" s="42"/>
    </row>
    <row r="13" spans="1:122" s="41" customFormat="1" ht="12.75">
      <c r="A13" s="53">
        <f t="shared" si="54"/>
        <v>19</v>
      </c>
      <c r="B13" s="54" t="s">
        <v>1</v>
      </c>
      <c r="C13" s="55">
        <f t="shared" si="55"/>
        <v>19.9</v>
      </c>
      <c r="D13" s="58"/>
      <c r="E13" s="58"/>
      <c r="F13" s="155"/>
      <c r="G13" s="58"/>
      <c r="H13" s="58">
        <f t="shared" si="0"/>
        <v>0</v>
      </c>
      <c r="I13" s="58"/>
      <c r="J13" s="58"/>
      <c r="K13" s="58"/>
      <c r="L13" s="58"/>
      <c r="M13" s="58"/>
      <c r="N13" s="58"/>
      <c r="O13" s="58"/>
      <c r="P13" s="58">
        <v>0</v>
      </c>
      <c r="Q13" s="56">
        <f t="shared" si="1"/>
        <v>0</v>
      </c>
      <c r="R13" s="157"/>
      <c r="S13" s="58">
        <v>0</v>
      </c>
      <c r="T13" s="56">
        <f aca="true" t="shared" si="56" ref="T13:T41">($A13+0.5)*S13</f>
        <v>0</v>
      </c>
      <c r="U13" s="56">
        <f aca="true" t="shared" si="57" ref="U13:U41">0.0027*(POWER($A13+0.5,3.3919))*S13</f>
        <v>0</v>
      </c>
      <c r="V13" s="58">
        <v>0</v>
      </c>
      <c r="W13" s="56">
        <f t="shared" si="2"/>
        <v>0</v>
      </c>
      <c r="X13" s="56">
        <f t="shared" si="3"/>
        <v>0</v>
      </c>
      <c r="Y13" s="58">
        <v>0</v>
      </c>
      <c r="Z13" s="56">
        <f t="shared" si="4"/>
        <v>0</v>
      </c>
      <c r="AA13" s="56">
        <f t="shared" si="5"/>
        <v>0</v>
      </c>
      <c r="AB13" s="58">
        <v>0</v>
      </c>
      <c r="AC13" s="56">
        <f t="shared" si="6"/>
        <v>0</v>
      </c>
      <c r="AD13" s="56">
        <f t="shared" si="7"/>
        <v>0</v>
      </c>
      <c r="AE13" s="58">
        <v>0</v>
      </c>
      <c r="AF13" s="56">
        <f t="shared" si="8"/>
        <v>0</v>
      </c>
      <c r="AG13" s="56">
        <f t="shared" si="9"/>
        <v>0</v>
      </c>
      <c r="AH13" s="58">
        <v>0</v>
      </c>
      <c r="AI13" s="56">
        <f t="shared" si="10"/>
        <v>0</v>
      </c>
      <c r="AJ13" s="56">
        <f t="shared" si="11"/>
        <v>0</v>
      </c>
      <c r="AK13" s="58">
        <v>0</v>
      </c>
      <c r="AL13" s="56">
        <f t="shared" si="12"/>
        <v>0</v>
      </c>
      <c r="AM13" s="56">
        <f t="shared" si="13"/>
        <v>0</v>
      </c>
      <c r="AN13" s="58">
        <v>0</v>
      </c>
      <c r="AO13" s="56">
        <f t="shared" si="14"/>
        <v>0</v>
      </c>
      <c r="AP13" s="56">
        <f t="shared" si="15"/>
        <v>0</v>
      </c>
      <c r="AQ13" s="58">
        <v>0</v>
      </c>
      <c r="AR13" s="58"/>
      <c r="AS13" s="58"/>
      <c r="AT13" s="58">
        <v>0</v>
      </c>
      <c r="AU13" s="56">
        <f t="shared" si="16"/>
        <v>0</v>
      </c>
      <c r="AV13" s="56">
        <f t="shared" si="17"/>
        <v>0</v>
      </c>
      <c r="AW13" s="58">
        <v>0</v>
      </c>
      <c r="AX13" s="56">
        <f t="shared" si="18"/>
        <v>0</v>
      </c>
      <c r="AY13" s="56">
        <f t="shared" si="19"/>
        <v>0</v>
      </c>
      <c r="AZ13" s="58">
        <v>0</v>
      </c>
      <c r="BA13" s="56">
        <f t="shared" si="20"/>
        <v>0</v>
      </c>
      <c r="BB13" s="56">
        <f t="shared" si="21"/>
        <v>0</v>
      </c>
      <c r="BC13" s="58">
        <v>0</v>
      </c>
      <c r="BD13" s="56">
        <f t="shared" si="22"/>
        <v>0</v>
      </c>
      <c r="BE13" s="56">
        <f t="shared" si="23"/>
        <v>0</v>
      </c>
      <c r="BF13" s="58">
        <v>0</v>
      </c>
      <c r="BG13" s="56">
        <f t="shared" si="24"/>
        <v>0</v>
      </c>
      <c r="BH13" s="56">
        <f t="shared" si="25"/>
        <v>0</v>
      </c>
      <c r="BI13" s="58"/>
      <c r="BJ13" s="56">
        <f t="shared" si="26"/>
        <v>0</v>
      </c>
      <c r="BK13" s="56">
        <f t="shared" si="27"/>
        <v>0</v>
      </c>
      <c r="BL13" s="58"/>
      <c r="BM13" s="56">
        <f t="shared" si="28"/>
        <v>0</v>
      </c>
      <c r="BN13" s="56">
        <f t="shared" si="29"/>
        <v>0</v>
      </c>
      <c r="BO13" s="58"/>
      <c r="BP13" s="56">
        <f t="shared" si="30"/>
        <v>0</v>
      </c>
      <c r="BQ13" s="56">
        <f t="shared" si="31"/>
        <v>0</v>
      </c>
      <c r="BR13" s="58">
        <v>0</v>
      </c>
      <c r="BS13" s="56">
        <f t="shared" si="32"/>
        <v>0</v>
      </c>
      <c r="BT13" s="56">
        <f t="shared" si="33"/>
        <v>0</v>
      </c>
      <c r="BU13" s="58"/>
      <c r="BV13" s="56">
        <f t="shared" si="34"/>
        <v>0</v>
      </c>
      <c r="BW13" s="56">
        <f t="shared" si="35"/>
        <v>0</v>
      </c>
      <c r="BX13" s="58">
        <v>0</v>
      </c>
      <c r="BY13" s="56">
        <f t="shared" si="36"/>
        <v>0</v>
      </c>
      <c r="BZ13" s="56">
        <f t="shared" si="37"/>
        <v>0</v>
      </c>
      <c r="CA13" s="58"/>
      <c r="CB13" s="56">
        <f t="shared" si="38"/>
        <v>0</v>
      </c>
      <c r="CC13" s="56">
        <f t="shared" si="39"/>
        <v>0</v>
      </c>
      <c r="CD13" s="58"/>
      <c r="CE13" s="56">
        <f t="shared" si="40"/>
        <v>0</v>
      </c>
      <c r="CF13" s="56">
        <f t="shared" si="41"/>
        <v>0</v>
      </c>
      <c r="CG13" s="58">
        <v>1</v>
      </c>
      <c r="CH13" s="56">
        <f t="shared" si="42"/>
        <v>19.5</v>
      </c>
      <c r="CI13" s="56">
        <f t="shared" si="43"/>
        <v>64.12570642432615</v>
      </c>
      <c r="CJ13" s="58">
        <v>14</v>
      </c>
      <c r="CK13" s="56">
        <f t="shared" si="44"/>
        <v>273</v>
      </c>
      <c r="CL13" s="56">
        <f t="shared" si="45"/>
        <v>897.7598899405662</v>
      </c>
      <c r="CM13" s="58">
        <v>18</v>
      </c>
      <c r="CN13" s="56">
        <f t="shared" si="46"/>
        <v>351</v>
      </c>
      <c r="CO13" s="56">
        <f t="shared" si="47"/>
        <v>1154.2627156378708</v>
      </c>
      <c r="CP13" s="58"/>
      <c r="CQ13" s="56">
        <f t="shared" si="48"/>
        <v>0</v>
      </c>
      <c r="CR13" s="56">
        <f t="shared" si="49"/>
        <v>0</v>
      </c>
      <c r="CS13" s="58"/>
      <c r="CT13" s="56">
        <f t="shared" si="50"/>
        <v>0</v>
      </c>
      <c r="CU13" s="56">
        <f t="shared" si="51"/>
        <v>0</v>
      </c>
      <c r="CV13" s="58"/>
      <c r="CW13" s="56">
        <f t="shared" si="52"/>
        <v>0</v>
      </c>
      <c r="CX13" s="56">
        <f t="shared" si="53"/>
        <v>0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2"/>
      <c r="DP13" s="42"/>
      <c r="DQ13" s="42"/>
      <c r="DR13" s="42"/>
    </row>
    <row r="14" spans="1:122" s="41" customFormat="1" ht="12.75">
      <c r="A14" s="53">
        <f t="shared" si="54"/>
        <v>20</v>
      </c>
      <c r="B14" s="54" t="s">
        <v>1</v>
      </c>
      <c r="C14" s="55">
        <f t="shared" si="55"/>
        <v>20.9</v>
      </c>
      <c r="D14" s="58"/>
      <c r="E14" s="58"/>
      <c r="F14" s="155"/>
      <c r="G14" s="58"/>
      <c r="H14" s="58">
        <f t="shared" si="0"/>
        <v>0</v>
      </c>
      <c r="I14" s="58"/>
      <c r="J14" s="58"/>
      <c r="K14" s="58"/>
      <c r="L14" s="58"/>
      <c r="M14" s="58"/>
      <c r="N14" s="58"/>
      <c r="O14" s="58"/>
      <c r="P14" s="58">
        <v>0</v>
      </c>
      <c r="Q14" s="56">
        <f t="shared" si="1"/>
        <v>0</v>
      </c>
      <c r="R14" s="157"/>
      <c r="S14" s="58">
        <v>0</v>
      </c>
      <c r="T14" s="56">
        <f t="shared" si="56"/>
        <v>0</v>
      </c>
      <c r="U14" s="56">
        <f t="shared" si="57"/>
        <v>0</v>
      </c>
      <c r="V14" s="58">
        <v>0</v>
      </c>
      <c r="W14" s="56">
        <f t="shared" si="2"/>
        <v>0</v>
      </c>
      <c r="X14" s="56">
        <f t="shared" si="3"/>
        <v>0</v>
      </c>
      <c r="Y14" s="58">
        <v>0</v>
      </c>
      <c r="Z14" s="56">
        <f t="shared" si="4"/>
        <v>0</v>
      </c>
      <c r="AA14" s="56">
        <f t="shared" si="5"/>
        <v>0</v>
      </c>
      <c r="AB14" s="58">
        <v>0</v>
      </c>
      <c r="AC14" s="56">
        <f t="shared" si="6"/>
        <v>0</v>
      </c>
      <c r="AD14" s="56">
        <f t="shared" si="7"/>
        <v>0</v>
      </c>
      <c r="AE14" s="58">
        <v>0</v>
      </c>
      <c r="AF14" s="56">
        <f t="shared" si="8"/>
        <v>0</v>
      </c>
      <c r="AG14" s="56">
        <f t="shared" si="9"/>
        <v>0</v>
      </c>
      <c r="AH14" s="58">
        <v>0</v>
      </c>
      <c r="AI14" s="56">
        <f t="shared" si="10"/>
        <v>0</v>
      </c>
      <c r="AJ14" s="56">
        <f t="shared" si="11"/>
        <v>0</v>
      </c>
      <c r="AK14" s="58">
        <v>0</v>
      </c>
      <c r="AL14" s="56">
        <f t="shared" si="12"/>
        <v>0</v>
      </c>
      <c r="AM14" s="56">
        <f t="shared" si="13"/>
        <v>0</v>
      </c>
      <c r="AN14" s="58">
        <v>0</v>
      </c>
      <c r="AO14" s="56">
        <f t="shared" si="14"/>
        <v>0</v>
      </c>
      <c r="AP14" s="56">
        <f t="shared" si="15"/>
        <v>0</v>
      </c>
      <c r="AQ14" s="58">
        <v>0</v>
      </c>
      <c r="AR14" s="58"/>
      <c r="AS14" s="58"/>
      <c r="AT14" s="58">
        <v>0</v>
      </c>
      <c r="AU14" s="56">
        <f t="shared" si="16"/>
        <v>0</v>
      </c>
      <c r="AV14" s="56">
        <f t="shared" si="17"/>
        <v>0</v>
      </c>
      <c r="AW14" s="58">
        <v>0</v>
      </c>
      <c r="AX14" s="56">
        <f t="shared" si="18"/>
        <v>0</v>
      </c>
      <c r="AY14" s="56">
        <f t="shared" si="19"/>
        <v>0</v>
      </c>
      <c r="AZ14" s="58">
        <v>0</v>
      </c>
      <c r="BA14" s="56">
        <f t="shared" si="20"/>
        <v>0</v>
      </c>
      <c r="BB14" s="56">
        <f t="shared" si="21"/>
        <v>0</v>
      </c>
      <c r="BC14" s="58">
        <v>0</v>
      </c>
      <c r="BD14" s="56">
        <f t="shared" si="22"/>
        <v>0</v>
      </c>
      <c r="BE14" s="56">
        <f t="shared" si="23"/>
        <v>0</v>
      </c>
      <c r="BF14" s="58">
        <v>0</v>
      </c>
      <c r="BG14" s="56">
        <f t="shared" si="24"/>
        <v>0</v>
      </c>
      <c r="BH14" s="56">
        <f t="shared" si="25"/>
        <v>0</v>
      </c>
      <c r="BI14" s="58"/>
      <c r="BJ14" s="56">
        <f t="shared" si="26"/>
        <v>0</v>
      </c>
      <c r="BK14" s="56">
        <f t="shared" si="27"/>
        <v>0</v>
      </c>
      <c r="BL14" s="58"/>
      <c r="BM14" s="56">
        <f t="shared" si="28"/>
        <v>0</v>
      </c>
      <c r="BN14" s="56">
        <f t="shared" si="29"/>
        <v>0</v>
      </c>
      <c r="BO14" s="58"/>
      <c r="BP14" s="56">
        <f t="shared" si="30"/>
        <v>0</v>
      </c>
      <c r="BQ14" s="56">
        <f t="shared" si="31"/>
        <v>0</v>
      </c>
      <c r="BR14" s="58"/>
      <c r="BS14" s="56">
        <f t="shared" si="32"/>
        <v>0</v>
      </c>
      <c r="BT14" s="56">
        <f t="shared" si="33"/>
        <v>0</v>
      </c>
      <c r="BU14" s="58"/>
      <c r="BV14" s="56">
        <f t="shared" si="34"/>
        <v>0</v>
      </c>
      <c r="BW14" s="56">
        <f t="shared" si="35"/>
        <v>0</v>
      </c>
      <c r="BX14" s="58"/>
      <c r="BY14" s="56">
        <f t="shared" si="36"/>
        <v>0</v>
      </c>
      <c r="BZ14" s="56">
        <f t="shared" si="37"/>
        <v>0</v>
      </c>
      <c r="CA14" s="58"/>
      <c r="CB14" s="56">
        <f t="shared" si="38"/>
        <v>0</v>
      </c>
      <c r="CC14" s="56">
        <f t="shared" si="39"/>
        <v>0</v>
      </c>
      <c r="CD14" s="58">
        <v>1</v>
      </c>
      <c r="CE14" s="56">
        <f t="shared" si="40"/>
        <v>20.5</v>
      </c>
      <c r="CF14" s="56">
        <f t="shared" si="41"/>
        <v>75.98041922701647</v>
      </c>
      <c r="CG14" s="58">
        <v>19</v>
      </c>
      <c r="CH14" s="56">
        <f t="shared" si="42"/>
        <v>389.5</v>
      </c>
      <c r="CI14" s="56">
        <f t="shared" si="43"/>
        <v>1443.6279653133129</v>
      </c>
      <c r="CJ14" s="58">
        <v>16</v>
      </c>
      <c r="CK14" s="56">
        <f t="shared" si="44"/>
        <v>328</v>
      </c>
      <c r="CL14" s="56">
        <f t="shared" si="45"/>
        <v>1215.6867076322635</v>
      </c>
      <c r="CM14" s="58"/>
      <c r="CN14" s="56">
        <f t="shared" si="46"/>
        <v>0</v>
      </c>
      <c r="CO14" s="56">
        <f t="shared" si="47"/>
        <v>0</v>
      </c>
      <c r="CP14" s="58"/>
      <c r="CQ14" s="56">
        <f t="shared" si="48"/>
        <v>0</v>
      </c>
      <c r="CR14" s="56">
        <f t="shared" si="49"/>
        <v>0</v>
      </c>
      <c r="CS14" s="58"/>
      <c r="CT14" s="56">
        <f t="shared" si="50"/>
        <v>0</v>
      </c>
      <c r="CU14" s="56">
        <f t="shared" si="51"/>
        <v>0</v>
      </c>
      <c r="CV14" s="58"/>
      <c r="CW14" s="56">
        <f t="shared" si="52"/>
        <v>0</v>
      </c>
      <c r="CX14" s="56">
        <f t="shared" si="53"/>
        <v>0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2"/>
      <c r="DP14" s="42"/>
      <c r="DQ14" s="42"/>
      <c r="DR14" s="42"/>
    </row>
    <row r="15" spans="1:122" s="41" customFormat="1" ht="12.75">
      <c r="A15" s="53">
        <f t="shared" si="54"/>
        <v>21</v>
      </c>
      <c r="B15" s="54" t="s">
        <v>1</v>
      </c>
      <c r="C15" s="55">
        <f t="shared" si="55"/>
        <v>21.9</v>
      </c>
      <c r="D15" s="58"/>
      <c r="E15" s="58"/>
      <c r="F15" s="155"/>
      <c r="G15" s="58"/>
      <c r="H15" s="58">
        <f t="shared" si="0"/>
        <v>0</v>
      </c>
      <c r="I15" s="58"/>
      <c r="J15" s="58"/>
      <c r="K15" s="58"/>
      <c r="L15" s="58"/>
      <c r="M15" s="58"/>
      <c r="N15" s="58"/>
      <c r="O15" s="58"/>
      <c r="P15" s="58">
        <v>0</v>
      </c>
      <c r="Q15" s="56">
        <f t="shared" si="1"/>
        <v>0</v>
      </c>
      <c r="R15" s="157"/>
      <c r="S15" s="58">
        <v>0</v>
      </c>
      <c r="T15" s="56">
        <f t="shared" si="56"/>
        <v>0</v>
      </c>
      <c r="U15" s="56">
        <f t="shared" si="57"/>
        <v>0</v>
      </c>
      <c r="V15" s="58">
        <v>0</v>
      </c>
      <c r="W15" s="56">
        <f t="shared" si="2"/>
        <v>0</v>
      </c>
      <c r="X15" s="56">
        <f t="shared" si="3"/>
        <v>0</v>
      </c>
      <c r="Y15" s="58">
        <v>0</v>
      </c>
      <c r="Z15" s="56">
        <f t="shared" si="4"/>
        <v>0</v>
      </c>
      <c r="AA15" s="56">
        <f t="shared" si="5"/>
        <v>0</v>
      </c>
      <c r="AB15" s="58">
        <v>0</v>
      </c>
      <c r="AC15" s="56">
        <f t="shared" si="6"/>
        <v>0</v>
      </c>
      <c r="AD15" s="56">
        <f t="shared" si="7"/>
        <v>0</v>
      </c>
      <c r="AE15" s="58">
        <v>0</v>
      </c>
      <c r="AF15" s="56">
        <f t="shared" si="8"/>
        <v>0</v>
      </c>
      <c r="AG15" s="56">
        <f t="shared" si="9"/>
        <v>0</v>
      </c>
      <c r="AH15" s="58">
        <v>0</v>
      </c>
      <c r="AI15" s="56">
        <f t="shared" si="10"/>
        <v>0</v>
      </c>
      <c r="AJ15" s="56">
        <f t="shared" si="11"/>
        <v>0</v>
      </c>
      <c r="AK15" s="58">
        <v>0</v>
      </c>
      <c r="AL15" s="56">
        <f t="shared" si="12"/>
        <v>0</v>
      </c>
      <c r="AM15" s="56">
        <f t="shared" si="13"/>
        <v>0</v>
      </c>
      <c r="AN15" s="58">
        <v>0</v>
      </c>
      <c r="AO15" s="56">
        <f t="shared" si="14"/>
        <v>0</v>
      </c>
      <c r="AP15" s="56">
        <f t="shared" si="15"/>
        <v>0</v>
      </c>
      <c r="AQ15" s="58">
        <v>0</v>
      </c>
      <c r="AR15" s="58"/>
      <c r="AS15" s="58"/>
      <c r="AT15" s="58">
        <v>0</v>
      </c>
      <c r="AU15" s="56">
        <f t="shared" si="16"/>
        <v>0</v>
      </c>
      <c r="AV15" s="56">
        <f t="shared" si="17"/>
        <v>0</v>
      </c>
      <c r="AW15" s="58">
        <v>0</v>
      </c>
      <c r="AX15" s="56">
        <f t="shared" si="18"/>
        <v>0</v>
      </c>
      <c r="AY15" s="56">
        <f t="shared" si="19"/>
        <v>0</v>
      </c>
      <c r="AZ15" s="58">
        <v>0</v>
      </c>
      <c r="BA15" s="56">
        <f t="shared" si="20"/>
        <v>0</v>
      </c>
      <c r="BB15" s="56">
        <f t="shared" si="21"/>
        <v>0</v>
      </c>
      <c r="BC15" s="58">
        <v>0</v>
      </c>
      <c r="BD15" s="56">
        <f t="shared" si="22"/>
        <v>0</v>
      </c>
      <c r="BE15" s="56">
        <f t="shared" si="23"/>
        <v>0</v>
      </c>
      <c r="BF15" s="58">
        <v>0</v>
      </c>
      <c r="BG15" s="56">
        <f t="shared" si="24"/>
        <v>0</v>
      </c>
      <c r="BH15" s="56">
        <f t="shared" si="25"/>
        <v>0</v>
      </c>
      <c r="BI15" s="58"/>
      <c r="BJ15" s="56">
        <f t="shared" si="26"/>
        <v>0</v>
      </c>
      <c r="BK15" s="56">
        <f t="shared" si="27"/>
        <v>0</v>
      </c>
      <c r="BL15" s="58"/>
      <c r="BM15" s="56">
        <f t="shared" si="28"/>
        <v>0</v>
      </c>
      <c r="BN15" s="56">
        <f t="shared" si="29"/>
        <v>0</v>
      </c>
      <c r="BO15" s="58"/>
      <c r="BP15" s="56">
        <f t="shared" si="30"/>
        <v>0</v>
      </c>
      <c r="BQ15" s="56">
        <f t="shared" si="31"/>
        <v>0</v>
      </c>
      <c r="BR15" s="58"/>
      <c r="BS15" s="56">
        <f t="shared" si="32"/>
        <v>0</v>
      </c>
      <c r="BT15" s="56">
        <f t="shared" si="33"/>
        <v>0</v>
      </c>
      <c r="BU15" s="58"/>
      <c r="BV15" s="56">
        <f t="shared" si="34"/>
        <v>0</v>
      </c>
      <c r="BW15" s="56">
        <f t="shared" si="35"/>
        <v>0</v>
      </c>
      <c r="BX15" s="58"/>
      <c r="BY15" s="56">
        <f t="shared" si="36"/>
        <v>0</v>
      </c>
      <c r="BZ15" s="56">
        <f t="shared" si="37"/>
        <v>0</v>
      </c>
      <c r="CA15" s="58">
        <v>1</v>
      </c>
      <c r="CB15" s="56">
        <f t="shared" si="38"/>
        <v>21.5</v>
      </c>
      <c r="CC15" s="56">
        <f t="shared" si="39"/>
        <v>89.30212150970904</v>
      </c>
      <c r="CD15" s="58">
        <v>16</v>
      </c>
      <c r="CE15" s="56">
        <f t="shared" si="40"/>
        <v>344</v>
      </c>
      <c r="CF15" s="56">
        <f t="shared" si="41"/>
        <v>1428.8339441553446</v>
      </c>
      <c r="CG15" s="58">
        <v>10</v>
      </c>
      <c r="CH15" s="56">
        <f t="shared" si="42"/>
        <v>215</v>
      </c>
      <c r="CI15" s="56">
        <f t="shared" si="43"/>
        <v>893.0212150970904</v>
      </c>
      <c r="CJ15" s="58"/>
      <c r="CK15" s="56">
        <f t="shared" si="44"/>
        <v>0</v>
      </c>
      <c r="CL15" s="56">
        <f t="shared" si="45"/>
        <v>0</v>
      </c>
      <c r="CM15" s="58"/>
      <c r="CN15" s="56">
        <f t="shared" si="46"/>
        <v>0</v>
      </c>
      <c r="CO15" s="56">
        <f t="shared" si="47"/>
        <v>0</v>
      </c>
      <c r="CP15" s="58"/>
      <c r="CQ15" s="56">
        <f t="shared" si="48"/>
        <v>0</v>
      </c>
      <c r="CR15" s="56">
        <f t="shared" si="49"/>
        <v>0</v>
      </c>
      <c r="CS15" s="58"/>
      <c r="CT15" s="56">
        <f t="shared" si="50"/>
        <v>0</v>
      </c>
      <c r="CU15" s="56">
        <f t="shared" si="51"/>
        <v>0</v>
      </c>
      <c r="CV15" s="58"/>
      <c r="CW15" s="56">
        <f t="shared" si="52"/>
        <v>0</v>
      </c>
      <c r="CX15" s="56">
        <f t="shared" si="53"/>
        <v>0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2"/>
      <c r="DP15" s="42"/>
      <c r="DQ15" s="42"/>
      <c r="DR15" s="42"/>
    </row>
    <row r="16" spans="1:122" s="41" customFormat="1" ht="12.75">
      <c r="A16" s="53">
        <f t="shared" si="54"/>
        <v>22</v>
      </c>
      <c r="B16" s="54" t="s">
        <v>1</v>
      </c>
      <c r="C16" s="55">
        <f t="shared" si="55"/>
        <v>22.9</v>
      </c>
      <c r="D16" s="58"/>
      <c r="E16" s="58"/>
      <c r="F16" s="155"/>
      <c r="G16" s="58"/>
      <c r="H16" s="58">
        <f t="shared" si="0"/>
        <v>0</v>
      </c>
      <c r="I16" s="58"/>
      <c r="J16" s="59"/>
      <c r="K16" s="58"/>
      <c r="L16" s="58"/>
      <c r="M16" s="59"/>
      <c r="N16" s="58"/>
      <c r="O16" s="58"/>
      <c r="P16" s="58">
        <v>0</v>
      </c>
      <c r="Q16" s="56">
        <f t="shared" si="1"/>
        <v>0</v>
      </c>
      <c r="R16" s="157"/>
      <c r="S16" s="59">
        <v>0</v>
      </c>
      <c r="T16" s="56">
        <f t="shared" si="56"/>
        <v>0</v>
      </c>
      <c r="U16" s="56">
        <f t="shared" si="57"/>
        <v>0</v>
      </c>
      <c r="V16" s="58">
        <v>0</v>
      </c>
      <c r="W16" s="56">
        <f t="shared" si="2"/>
        <v>0</v>
      </c>
      <c r="X16" s="56">
        <f t="shared" si="3"/>
        <v>0</v>
      </c>
      <c r="Y16" s="58">
        <v>0</v>
      </c>
      <c r="Z16" s="56">
        <f t="shared" si="4"/>
        <v>0</v>
      </c>
      <c r="AA16" s="56">
        <f t="shared" si="5"/>
        <v>0</v>
      </c>
      <c r="AB16" s="58">
        <v>0</v>
      </c>
      <c r="AC16" s="56">
        <f t="shared" si="6"/>
        <v>0</v>
      </c>
      <c r="AD16" s="56">
        <f t="shared" si="7"/>
        <v>0</v>
      </c>
      <c r="AE16" s="58">
        <v>0</v>
      </c>
      <c r="AF16" s="56">
        <f t="shared" si="8"/>
        <v>0</v>
      </c>
      <c r="AG16" s="56">
        <f t="shared" si="9"/>
        <v>0</v>
      </c>
      <c r="AH16" s="58">
        <v>0</v>
      </c>
      <c r="AI16" s="56">
        <f t="shared" si="10"/>
        <v>0</v>
      </c>
      <c r="AJ16" s="56">
        <f t="shared" si="11"/>
        <v>0</v>
      </c>
      <c r="AK16" s="58">
        <v>0</v>
      </c>
      <c r="AL16" s="56">
        <f t="shared" si="12"/>
        <v>0</v>
      </c>
      <c r="AM16" s="56">
        <f t="shared" si="13"/>
        <v>0</v>
      </c>
      <c r="AN16" s="59">
        <v>0</v>
      </c>
      <c r="AO16" s="56">
        <f t="shared" si="14"/>
        <v>0</v>
      </c>
      <c r="AP16" s="56">
        <f t="shared" si="15"/>
        <v>0</v>
      </c>
      <c r="AQ16" s="59">
        <v>0</v>
      </c>
      <c r="AR16" s="58"/>
      <c r="AS16" s="58"/>
      <c r="AT16" s="59">
        <v>0</v>
      </c>
      <c r="AU16" s="56">
        <f t="shared" si="16"/>
        <v>0</v>
      </c>
      <c r="AV16" s="56">
        <f t="shared" si="17"/>
        <v>0</v>
      </c>
      <c r="AW16" s="59">
        <v>0</v>
      </c>
      <c r="AX16" s="56">
        <f t="shared" si="18"/>
        <v>0</v>
      </c>
      <c r="AY16" s="56">
        <f t="shared" si="19"/>
        <v>0</v>
      </c>
      <c r="AZ16" s="59">
        <v>0</v>
      </c>
      <c r="BA16" s="56">
        <f t="shared" si="20"/>
        <v>0</v>
      </c>
      <c r="BB16" s="56">
        <f t="shared" si="21"/>
        <v>0</v>
      </c>
      <c r="BC16" s="59">
        <v>0</v>
      </c>
      <c r="BD16" s="56">
        <f t="shared" si="22"/>
        <v>0</v>
      </c>
      <c r="BE16" s="56">
        <f t="shared" si="23"/>
        <v>0</v>
      </c>
      <c r="BF16" s="59">
        <v>0</v>
      </c>
      <c r="BG16" s="56">
        <f t="shared" si="24"/>
        <v>0</v>
      </c>
      <c r="BH16" s="56">
        <f t="shared" si="25"/>
        <v>0</v>
      </c>
      <c r="BI16" s="59"/>
      <c r="BJ16" s="56">
        <f t="shared" si="26"/>
        <v>0</v>
      </c>
      <c r="BK16" s="56">
        <f t="shared" si="27"/>
        <v>0</v>
      </c>
      <c r="BL16" s="59"/>
      <c r="BM16" s="56">
        <f t="shared" si="28"/>
        <v>0</v>
      </c>
      <c r="BN16" s="56">
        <f t="shared" si="29"/>
        <v>0</v>
      </c>
      <c r="BO16" s="58"/>
      <c r="BP16" s="56">
        <f t="shared" si="30"/>
        <v>0</v>
      </c>
      <c r="BQ16" s="56">
        <f t="shared" si="31"/>
        <v>0</v>
      </c>
      <c r="BR16" s="58"/>
      <c r="BS16" s="56">
        <f t="shared" si="32"/>
        <v>0</v>
      </c>
      <c r="BT16" s="56">
        <f t="shared" si="33"/>
        <v>0</v>
      </c>
      <c r="BU16" s="58"/>
      <c r="BV16" s="56">
        <f t="shared" si="34"/>
        <v>0</v>
      </c>
      <c r="BW16" s="56">
        <f t="shared" si="35"/>
        <v>0</v>
      </c>
      <c r="BX16" s="58"/>
      <c r="BY16" s="56">
        <f t="shared" si="36"/>
        <v>0</v>
      </c>
      <c r="BZ16" s="56">
        <f t="shared" si="37"/>
        <v>0</v>
      </c>
      <c r="CA16" s="58">
        <v>21</v>
      </c>
      <c r="CB16" s="56">
        <f t="shared" si="38"/>
        <v>472.5</v>
      </c>
      <c r="CC16" s="56">
        <f t="shared" si="39"/>
        <v>2188.0182600747553</v>
      </c>
      <c r="CD16" s="58">
        <v>13</v>
      </c>
      <c r="CE16" s="56">
        <f t="shared" si="40"/>
        <v>292.5</v>
      </c>
      <c r="CF16" s="56">
        <f t="shared" si="41"/>
        <v>1354.4874943319915</v>
      </c>
      <c r="CG16" s="58"/>
      <c r="CH16" s="56">
        <f t="shared" si="42"/>
        <v>0</v>
      </c>
      <c r="CI16" s="56">
        <f t="shared" si="43"/>
        <v>0</v>
      </c>
      <c r="CJ16" s="58"/>
      <c r="CK16" s="56">
        <f t="shared" si="44"/>
        <v>0</v>
      </c>
      <c r="CL16" s="56">
        <f t="shared" si="45"/>
        <v>0</v>
      </c>
      <c r="CM16" s="58"/>
      <c r="CN16" s="56">
        <f t="shared" si="46"/>
        <v>0</v>
      </c>
      <c r="CO16" s="56">
        <f t="shared" si="47"/>
        <v>0</v>
      </c>
      <c r="CP16" s="58"/>
      <c r="CQ16" s="56">
        <f t="shared" si="48"/>
        <v>0</v>
      </c>
      <c r="CR16" s="56">
        <f t="shared" si="49"/>
        <v>0</v>
      </c>
      <c r="CS16" s="58"/>
      <c r="CT16" s="56">
        <f t="shared" si="50"/>
        <v>0</v>
      </c>
      <c r="CU16" s="56">
        <f t="shared" si="51"/>
        <v>0</v>
      </c>
      <c r="CV16" s="58"/>
      <c r="CW16" s="56">
        <f t="shared" si="52"/>
        <v>0</v>
      </c>
      <c r="CX16" s="56">
        <f t="shared" si="53"/>
        <v>0</v>
      </c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2"/>
      <c r="DP16" s="42"/>
      <c r="DQ16" s="42"/>
      <c r="DR16" s="42"/>
    </row>
    <row r="17" spans="1:122" s="41" customFormat="1" ht="12.75">
      <c r="A17" s="53">
        <f t="shared" si="54"/>
        <v>23</v>
      </c>
      <c r="B17" s="54" t="s">
        <v>1</v>
      </c>
      <c r="C17" s="55">
        <f t="shared" si="55"/>
        <v>23.9</v>
      </c>
      <c r="D17" s="58"/>
      <c r="E17" s="58"/>
      <c r="F17" s="155"/>
      <c r="G17" s="58"/>
      <c r="H17" s="58">
        <f t="shared" si="0"/>
        <v>0</v>
      </c>
      <c r="I17" s="58"/>
      <c r="J17" s="58"/>
      <c r="K17" s="58"/>
      <c r="L17" s="58"/>
      <c r="M17" s="58"/>
      <c r="N17" s="58"/>
      <c r="O17" s="58"/>
      <c r="P17" s="58">
        <v>0</v>
      </c>
      <c r="Q17" s="56">
        <f t="shared" si="1"/>
        <v>0</v>
      </c>
      <c r="R17" s="157"/>
      <c r="S17" s="59">
        <v>0</v>
      </c>
      <c r="T17" s="56">
        <f t="shared" si="56"/>
        <v>0</v>
      </c>
      <c r="U17" s="56">
        <f t="shared" si="57"/>
        <v>0</v>
      </c>
      <c r="V17" s="58">
        <v>0</v>
      </c>
      <c r="W17" s="56">
        <f t="shared" si="2"/>
        <v>0</v>
      </c>
      <c r="X17" s="56">
        <f t="shared" si="3"/>
        <v>0</v>
      </c>
      <c r="Y17" s="58">
        <v>0</v>
      </c>
      <c r="Z17" s="56">
        <f t="shared" si="4"/>
        <v>0</v>
      </c>
      <c r="AA17" s="56">
        <f t="shared" si="5"/>
        <v>0</v>
      </c>
      <c r="AB17" s="58">
        <v>0</v>
      </c>
      <c r="AC17" s="56">
        <f t="shared" si="6"/>
        <v>0</v>
      </c>
      <c r="AD17" s="56">
        <f t="shared" si="7"/>
        <v>0</v>
      </c>
      <c r="AE17" s="58">
        <v>0</v>
      </c>
      <c r="AF17" s="56">
        <f t="shared" si="8"/>
        <v>0</v>
      </c>
      <c r="AG17" s="56">
        <f t="shared" si="9"/>
        <v>0</v>
      </c>
      <c r="AH17" s="58">
        <v>0</v>
      </c>
      <c r="AI17" s="56">
        <f t="shared" si="10"/>
        <v>0</v>
      </c>
      <c r="AJ17" s="56">
        <f t="shared" si="11"/>
        <v>0</v>
      </c>
      <c r="AK17" s="58">
        <v>0</v>
      </c>
      <c r="AL17" s="56">
        <f t="shared" si="12"/>
        <v>0</v>
      </c>
      <c r="AM17" s="56">
        <f t="shared" si="13"/>
        <v>0</v>
      </c>
      <c r="AN17" s="59">
        <v>0</v>
      </c>
      <c r="AO17" s="56">
        <f t="shared" si="14"/>
        <v>0</v>
      </c>
      <c r="AP17" s="56">
        <f t="shared" si="15"/>
        <v>0</v>
      </c>
      <c r="AQ17" s="58">
        <v>0</v>
      </c>
      <c r="AR17" s="58"/>
      <c r="AS17" s="58"/>
      <c r="AT17" s="58">
        <v>0</v>
      </c>
      <c r="AU17" s="56">
        <f t="shared" si="16"/>
        <v>0</v>
      </c>
      <c r="AV17" s="56">
        <f t="shared" si="17"/>
        <v>0</v>
      </c>
      <c r="AW17" s="58">
        <v>0</v>
      </c>
      <c r="AX17" s="56">
        <f t="shared" si="18"/>
        <v>0</v>
      </c>
      <c r="AY17" s="56">
        <f t="shared" si="19"/>
        <v>0</v>
      </c>
      <c r="AZ17" s="58">
        <v>0</v>
      </c>
      <c r="BA17" s="56">
        <f t="shared" si="20"/>
        <v>0</v>
      </c>
      <c r="BB17" s="56">
        <f t="shared" si="21"/>
        <v>0</v>
      </c>
      <c r="BC17" s="58">
        <v>0</v>
      </c>
      <c r="BD17" s="56">
        <f t="shared" si="22"/>
        <v>0</v>
      </c>
      <c r="BE17" s="56">
        <f t="shared" si="23"/>
        <v>0</v>
      </c>
      <c r="BF17" s="58">
        <v>0</v>
      </c>
      <c r="BG17" s="56">
        <f t="shared" si="24"/>
        <v>0</v>
      </c>
      <c r="BH17" s="56">
        <f t="shared" si="25"/>
        <v>0</v>
      </c>
      <c r="BI17" s="58"/>
      <c r="BJ17" s="56">
        <f t="shared" si="26"/>
        <v>0</v>
      </c>
      <c r="BK17" s="56">
        <f t="shared" si="27"/>
        <v>0</v>
      </c>
      <c r="BL17" s="58"/>
      <c r="BM17" s="56">
        <f t="shared" si="28"/>
        <v>0</v>
      </c>
      <c r="BN17" s="56">
        <f t="shared" si="29"/>
        <v>0</v>
      </c>
      <c r="BO17" s="58"/>
      <c r="BP17" s="56">
        <f t="shared" si="30"/>
        <v>0</v>
      </c>
      <c r="BQ17" s="56">
        <f t="shared" si="31"/>
        <v>0</v>
      </c>
      <c r="BR17" s="58"/>
      <c r="BS17" s="56">
        <f t="shared" si="32"/>
        <v>0</v>
      </c>
      <c r="BT17" s="56">
        <f t="shared" si="33"/>
        <v>0</v>
      </c>
      <c r="BU17" s="58">
        <v>1</v>
      </c>
      <c r="BV17" s="56">
        <f t="shared" si="34"/>
        <v>23.5</v>
      </c>
      <c r="BW17" s="56">
        <f t="shared" si="35"/>
        <v>120.75047454777253</v>
      </c>
      <c r="BX17" s="58">
        <v>22</v>
      </c>
      <c r="BY17" s="56">
        <f t="shared" si="36"/>
        <v>517</v>
      </c>
      <c r="BZ17" s="56">
        <f t="shared" si="37"/>
        <v>2656.5104400509954</v>
      </c>
      <c r="CA17" s="58">
        <v>7</v>
      </c>
      <c r="CB17" s="56">
        <f t="shared" si="38"/>
        <v>164.5</v>
      </c>
      <c r="CC17" s="56">
        <f t="shared" si="39"/>
        <v>845.2533218344076</v>
      </c>
      <c r="CD17" s="58"/>
      <c r="CE17" s="56">
        <f t="shared" si="40"/>
        <v>0</v>
      </c>
      <c r="CF17" s="56">
        <f t="shared" si="41"/>
        <v>0</v>
      </c>
      <c r="CG17" s="58"/>
      <c r="CH17" s="56">
        <f t="shared" si="42"/>
        <v>0</v>
      </c>
      <c r="CI17" s="56">
        <f t="shared" si="43"/>
        <v>0</v>
      </c>
      <c r="CJ17" s="58"/>
      <c r="CK17" s="56">
        <f t="shared" si="44"/>
        <v>0</v>
      </c>
      <c r="CL17" s="56">
        <f t="shared" si="45"/>
        <v>0</v>
      </c>
      <c r="CM17" s="58"/>
      <c r="CN17" s="56">
        <f t="shared" si="46"/>
        <v>0</v>
      </c>
      <c r="CO17" s="56">
        <f t="shared" si="47"/>
        <v>0</v>
      </c>
      <c r="CP17" s="58"/>
      <c r="CQ17" s="56">
        <f t="shared" si="48"/>
        <v>0</v>
      </c>
      <c r="CR17" s="56">
        <f t="shared" si="49"/>
        <v>0</v>
      </c>
      <c r="CS17" s="58"/>
      <c r="CT17" s="56">
        <f t="shared" si="50"/>
        <v>0</v>
      </c>
      <c r="CU17" s="56">
        <f t="shared" si="51"/>
        <v>0</v>
      </c>
      <c r="CV17" s="58"/>
      <c r="CW17" s="56">
        <f t="shared" si="52"/>
        <v>0</v>
      </c>
      <c r="CX17" s="56">
        <f t="shared" si="53"/>
        <v>0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2"/>
      <c r="DP17" s="42"/>
      <c r="DQ17" s="42"/>
      <c r="DR17" s="42"/>
    </row>
    <row r="18" spans="1:122" s="41" customFormat="1" ht="12.75">
      <c r="A18" s="53">
        <f t="shared" si="54"/>
        <v>24</v>
      </c>
      <c r="B18" s="54" t="s">
        <v>1</v>
      </c>
      <c r="C18" s="55">
        <f t="shared" si="55"/>
        <v>24.9</v>
      </c>
      <c r="D18" s="58"/>
      <c r="E18" s="58"/>
      <c r="F18" s="155"/>
      <c r="G18" s="58"/>
      <c r="H18" s="58">
        <f t="shared" si="0"/>
        <v>0</v>
      </c>
      <c r="I18" s="58"/>
      <c r="J18" s="58"/>
      <c r="K18" s="58"/>
      <c r="L18" s="58"/>
      <c r="M18" s="58"/>
      <c r="N18" s="58"/>
      <c r="O18" s="58"/>
      <c r="P18" s="58">
        <v>0</v>
      </c>
      <c r="Q18" s="56">
        <f t="shared" si="1"/>
        <v>0</v>
      </c>
      <c r="R18" s="157"/>
      <c r="S18" s="58">
        <v>0</v>
      </c>
      <c r="T18" s="56">
        <f t="shared" si="56"/>
        <v>0</v>
      </c>
      <c r="U18" s="56">
        <f t="shared" si="57"/>
        <v>0</v>
      </c>
      <c r="V18" s="58">
        <v>0</v>
      </c>
      <c r="W18" s="56">
        <f t="shared" si="2"/>
        <v>0</v>
      </c>
      <c r="X18" s="56">
        <f t="shared" si="3"/>
        <v>0</v>
      </c>
      <c r="Y18" s="58">
        <v>0</v>
      </c>
      <c r="Z18" s="56">
        <f t="shared" si="4"/>
        <v>0</v>
      </c>
      <c r="AA18" s="56">
        <f t="shared" si="5"/>
        <v>0</v>
      </c>
      <c r="AB18" s="58">
        <v>0</v>
      </c>
      <c r="AC18" s="56">
        <f t="shared" si="6"/>
        <v>0</v>
      </c>
      <c r="AD18" s="56">
        <f t="shared" si="7"/>
        <v>0</v>
      </c>
      <c r="AE18" s="58">
        <v>0</v>
      </c>
      <c r="AF18" s="56">
        <f t="shared" si="8"/>
        <v>0</v>
      </c>
      <c r="AG18" s="56">
        <f t="shared" si="9"/>
        <v>0</v>
      </c>
      <c r="AH18" s="58">
        <v>0</v>
      </c>
      <c r="AI18" s="56">
        <f t="shared" si="10"/>
        <v>0</v>
      </c>
      <c r="AJ18" s="56">
        <f t="shared" si="11"/>
        <v>0</v>
      </c>
      <c r="AK18" s="58">
        <v>0</v>
      </c>
      <c r="AL18" s="56">
        <f t="shared" si="12"/>
        <v>0</v>
      </c>
      <c r="AM18" s="56">
        <f t="shared" si="13"/>
        <v>0</v>
      </c>
      <c r="AN18" s="59">
        <v>0</v>
      </c>
      <c r="AO18" s="56">
        <f t="shared" si="14"/>
        <v>0</v>
      </c>
      <c r="AP18" s="56">
        <f t="shared" si="15"/>
        <v>0</v>
      </c>
      <c r="AQ18" s="58">
        <v>0</v>
      </c>
      <c r="AR18" s="58"/>
      <c r="AS18" s="58"/>
      <c r="AT18" s="58">
        <v>0</v>
      </c>
      <c r="AU18" s="56">
        <f t="shared" si="16"/>
        <v>0</v>
      </c>
      <c r="AV18" s="56">
        <f t="shared" si="17"/>
        <v>0</v>
      </c>
      <c r="AW18" s="58">
        <v>0</v>
      </c>
      <c r="AX18" s="56">
        <f t="shared" si="18"/>
        <v>0</v>
      </c>
      <c r="AY18" s="56">
        <f t="shared" si="19"/>
        <v>0</v>
      </c>
      <c r="AZ18" s="58">
        <v>0</v>
      </c>
      <c r="BA18" s="56">
        <f t="shared" si="20"/>
        <v>0</v>
      </c>
      <c r="BB18" s="56">
        <f t="shared" si="21"/>
        <v>0</v>
      </c>
      <c r="BC18" s="58">
        <v>0</v>
      </c>
      <c r="BD18" s="56">
        <f t="shared" si="22"/>
        <v>0</v>
      </c>
      <c r="BE18" s="56">
        <f t="shared" si="23"/>
        <v>0</v>
      </c>
      <c r="BF18" s="58">
        <v>0</v>
      </c>
      <c r="BG18" s="56">
        <f t="shared" si="24"/>
        <v>0</v>
      </c>
      <c r="BH18" s="56">
        <f t="shared" si="25"/>
        <v>0</v>
      </c>
      <c r="BI18" s="58"/>
      <c r="BJ18" s="56">
        <f t="shared" si="26"/>
        <v>0</v>
      </c>
      <c r="BK18" s="56">
        <f t="shared" si="27"/>
        <v>0</v>
      </c>
      <c r="BL18" s="58"/>
      <c r="BM18" s="56">
        <f t="shared" si="28"/>
        <v>0</v>
      </c>
      <c r="BN18" s="56">
        <f t="shared" si="29"/>
        <v>0</v>
      </c>
      <c r="BO18" s="58"/>
      <c r="BP18" s="56">
        <f t="shared" si="30"/>
        <v>0</v>
      </c>
      <c r="BQ18" s="56">
        <f t="shared" si="31"/>
        <v>0</v>
      </c>
      <c r="BR18" s="58"/>
      <c r="BS18" s="56">
        <f t="shared" si="32"/>
        <v>0</v>
      </c>
      <c r="BT18" s="56">
        <f t="shared" si="33"/>
        <v>0</v>
      </c>
      <c r="BU18" s="58">
        <v>20</v>
      </c>
      <c r="BV18" s="56">
        <f t="shared" si="34"/>
        <v>490</v>
      </c>
      <c r="BW18" s="56">
        <f t="shared" si="35"/>
        <v>2781.673808812149</v>
      </c>
      <c r="BX18" s="58">
        <v>8</v>
      </c>
      <c r="BY18" s="56">
        <f t="shared" si="36"/>
        <v>196</v>
      </c>
      <c r="BZ18" s="56">
        <f t="shared" si="37"/>
        <v>1112.6695235248596</v>
      </c>
      <c r="CA18" s="58"/>
      <c r="CB18" s="56">
        <f t="shared" si="38"/>
        <v>0</v>
      </c>
      <c r="CC18" s="56">
        <f t="shared" si="39"/>
        <v>0</v>
      </c>
      <c r="CD18" s="58"/>
      <c r="CE18" s="56">
        <f t="shared" si="40"/>
        <v>0</v>
      </c>
      <c r="CF18" s="56">
        <f t="shared" si="41"/>
        <v>0</v>
      </c>
      <c r="CG18" s="58"/>
      <c r="CH18" s="56">
        <f t="shared" si="42"/>
        <v>0</v>
      </c>
      <c r="CI18" s="56">
        <f t="shared" si="43"/>
        <v>0</v>
      </c>
      <c r="CJ18" s="58"/>
      <c r="CK18" s="56">
        <f t="shared" si="44"/>
        <v>0</v>
      </c>
      <c r="CL18" s="56">
        <f t="shared" si="45"/>
        <v>0</v>
      </c>
      <c r="CM18" s="58"/>
      <c r="CN18" s="56">
        <f t="shared" si="46"/>
        <v>0</v>
      </c>
      <c r="CO18" s="56">
        <f t="shared" si="47"/>
        <v>0</v>
      </c>
      <c r="CP18" s="58"/>
      <c r="CQ18" s="56">
        <f t="shared" si="48"/>
        <v>0</v>
      </c>
      <c r="CR18" s="56">
        <f t="shared" si="49"/>
        <v>0</v>
      </c>
      <c r="CS18" s="58"/>
      <c r="CT18" s="56">
        <f t="shared" si="50"/>
        <v>0</v>
      </c>
      <c r="CU18" s="56">
        <f t="shared" si="51"/>
        <v>0</v>
      </c>
      <c r="CV18" s="58"/>
      <c r="CW18" s="56">
        <f t="shared" si="52"/>
        <v>0</v>
      </c>
      <c r="CX18" s="56">
        <f t="shared" si="53"/>
        <v>0</v>
      </c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2"/>
      <c r="DP18" s="42"/>
      <c r="DQ18" s="42"/>
      <c r="DR18" s="42"/>
    </row>
    <row r="19" spans="1:122" s="41" customFormat="1" ht="12.75">
      <c r="A19" s="53">
        <f t="shared" si="54"/>
        <v>25</v>
      </c>
      <c r="B19" s="54" t="s">
        <v>1</v>
      </c>
      <c r="C19" s="55">
        <f t="shared" si="55"/>
        <v>25.9</v>
      </c>
      <c r="D19" s="59"/>
      <c r="E19" s="58"/>
      <c r="F19" s="155"/>
      <c r="G19" s="59"/>
      <c r="H19" s="58">
        <f t="shared" si="0"/>
        <v>0</v>
      </c>
      <c r="I19" s="59"/>
      <c r="J19" s="59"/>
      <c r="K19" s="58"/>
      <c r="L19" s="59"/>
      <c r="M19" s="59"/>
      <c r="N19" s="58"/>
      <c r="O19" s="58"/>
      <c r="P19" s="58">
        <v>0</v>
      </c>
      <c r="Q19" s="56">
        <f t="shared" si="1"/>
        <v>0</v>
      </c>
      <c r="R19" s="157"/>
      <c r="S19" s="58">
        <v>0</v>
      </c>
      <c r="T19" s="56">
        <f t="shared" si="56"/>
        <v>0</v>
      </c>
      <c r="U19" s="56">
        <f t="shared" si="57"/>
        <v>0</v>
      </c>
      <c r="V19" s="58">
        <v>0</v>
      </c>
      <c r="W19" s="56">
        <f t="shared" si="2"/>
        <v>0</v>
      </c>
      <c r="X19" s="56">
        <f t="shared" si="3"/>
        <v>0</v>
      </c>
      <c r="Y19" s="58">
        <v>0</v>
      </c>
      <c r="Z19" s="56">
        <f t="shared" si="4"/>
        <v>0</v>
      </c>
      <c r="AA19" s="56">
        <f t="shared" si="5"/>
        <v>0</v>
      </c>
      <c r="AB19" s="58">
        <v>0</v>
      </c>
      <c r="AC19" s="56">
        <f t="shared" si="6"/>
        <v>0</v>
      </c>
      <c r="AD19" s="56">
        <f t="shared" si="7"/>
        <v>0</v>
      </c>
      <c r="AE19" s="58">
        <v>0</v>
      </c>
      <c r="AF19" s="56">
        <f t="shared" si="8"/>
        <v>0</v>
      </c>
      <c r="AG19" s="56">
        <f t="shared" si="9"/>
        <v>0</v>
      </c>
      <c r="AH19" s="58">
        <v>0</v>
      </c>
      <c r="AI19" s="56">
        <f t="shared" si="10"/>
        <v>0</v>
      </c>
      <c r="AJ19" s="56">
        <f t="shared" si="11"/>
        <v>0</v>
      </c>
      <c r="AK19" s="58">
        <v>0</v>
      </c>
      <c r="AL19" s="56">
        <f t="shared" si="12"/>
        <v>0</v>
      </c>
      <c r="AM19" s="56">
        <f t="shared" si="13"/>
        <v>0</v>
      </c>
      <c r="AN19" s="59">
        <v>0</v>
      </c>
      <c r="AO19" s="56">
        <f t="shared" si="14"/>
        <v>0</v>
      </c>
      <c r="AP19" s="56">
        <f t="shared" si="15"/>
        <v>0</v>
      </c>
      <c r="AQ19" s="58">
        <v>0</v>
      </c>
      <c r="AR19" s="58"/>
      <c r="AS19" s="58"/>
      <c r="AT19" s="58">
        <v>0</v>
      </c>
      <c r="AU19" s="56">
        <f t="shared" si="16"/>
        <v>0</v>
      </c>
      <c r="AV19" s="56">
        <f t="shared" si="17"/>
        <v>0</v>
      </c>
      <c r="AW19" s="58">
        <v>0</v>
      </c>
      <c r="AX19" s="56">
        <f t="shared" si="18"/>
        <v>0</v>
      </c>
      <c r="AY19" s="56">
        <f t="shared" si="19"/>
        <v>0</v>
      </c>
      <c r="AZ19" s="58">
        <v>0</v>
      </c>
      <c r="BA19" s="56">
        <f t="shared" si="20"/>
        <v>0</v>
      </c>
      <c r="BB19" s="56">
        <f t="shared" si="21"/>
        <v>0</v>
      </c>
      <c r="BC19" s="58">
        <v>0</v>
      </c>
      <c r="BD19" s="56">
        <f t="shared" si="22"/>
        <v>0</v>
      </c>
      <c r="BE19" s="56">
        <f t="shared" si="23"/>
        <v>0</v>
      </c>
      <c r="BF19" s="58">
        <v>0</v>
      </c>
      <c r="BG19" s="56">
        <f t="shared" si="24"/>
        <v>0</v>
      </c>
      <c r="BH19" s="56">
        <f t="shared" si="25"/>
        <v>0</v>
      </c>
      <c r="BI19" s="58"/>
      <c r="BJ19" s="56">
        <f t="shared" si="26"/>
        <v>0</v>
      </c>
      <c r="BK19" s="56">
        <f t="shared" si="27"/>
        <v>0</v>
      </c>
      <c r="BL19" s="58"/>
      <c r="BM19" s="56">
        <f t="shared" si="28"/>
        <v>0</v>
      </c>
      <c r="BN19" s="56">
        <f t="shared" si="29"/>
        <v>0</v>
      </c>
      <c r="BO19" s="58">
        <v>3</v>
      </c>
      <c r="BP19" s="56">
        <f t="shared" si="30"/>
        <v>76.5</v>
      </c>
      <c r="BQ19" s="56">
        <f t="shared" si="31"/>
        <v>477.89078570299574</v>
      </c>
      <c r="BR19" s="58">
        <v>22</v>
      </c>
      <c r="BS19" s="56">
        <f t="shared" si="32"/>
        <v>561</v>
      </c>
      <c r="BT19" s="56">
        <f t="shared" si="33"/>
        <v>3504.5324284886356</v>
      </c>
      <c r="BU19" s="58">
        <v>8</v>
      </c>
      <c r="BV19" s="56">
        <f t="shared" si="34"/>
        <v>204</v>
      </c>
      <c r="BW19" s="56">
        <f t="shared" si="35"/>
        <v>1274.375428541322</v>
      </c>
      <c r="BX19" s="58"/>
      <c r="BY19" s="56">
        <f t="shared" si="36"/>
        <v>0</v>
      </c>
      <c r="BZ19" s="56">
        <f t="shared" si="37"/>
        <v>0</v>
      </c>
      <c r="CA19" s="58"/>
      <c r="CB19" s="56">
        <f t="shared" si="38"/>
        <v>0</v>
      </c>
      <c r="CC19" s="56">
        <f t="shared" si="39"/>
        <v>0</v>
      </c>
      <c r="CD19" s="58"/>
      <c r="CE19" s="56">
        <f t="shared" si="40"/>
        <v>0</v>
      </c>
      <c r="CF19" s="56">
        <f t="shared" si="41"/>
        <v>0</v>
      </c>
      <c r="CG19" s="58"/>
      <c r="CH19" s="56">
        <f t="shared" si="42"/>
        <v>0</v>
      </c>
      <c r="CI19" s="56">
        <f t="shared" si="43"/>
        <v>0</v>
      </c>
      <c r="CJ19" s="58"/>
      <c r="CK19" s="56">
        <f t="shared" si="44"/>
        <v>0</v>
      </c>
      <c r="CL19" s="56">
        <f t="shared" si="45"/>
        <v>0</v>
      </c>
      <c r="CM19" s="58"/>
      <c r="CN19" s="56">
        <f t="shared" si="46"/>
        <v>0</v>
      </c>
      <c r="CO19" s="56">
        <f t="shared" si="47"/>
        <v>0</v>
      </c>
      <c r="CP19" s="58"/>
      <c r="CQ19" s="56">
        <f t="shared" si="48"/>
        <v>0</v>
      </c>
      <c r="CR19" s="56">
        <f t="shared" si="49"/>
        <v>0</v>
      </c>
      <c r="CS19" s="58"/>
      <c r="CT19" s="56">
        <f t="shared" si="50"/>
        <v>0</v>
      </c>
      <c r="CU19" s="56">
        <f t="shared" si="51"/>
        <v>0</v>
      </c>
      <c r="CV19" s="58"/>
      <c r="CW19" s="56">
        <f t="shared" si="52"/>
        <v>0</v>
      </c>
      <c r="CX19" s="56">
        <f t="shared" si="53"/>
        <v>0</v>
      </c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2"/>
      <c r="DP19" s="42"/>
      <c r="DQ19" s="42"/>
      <c r="DR19" s="42"/>
    </row>
    <row r="20" spans="1:122" s="41" customFormat="1" ht="12.75">
      <c r="A20" s="53">
        <f t="shared" si="54"/>
        <v>26</v>
      </c>
      <c r="B20" s="54" t="s">
        <v>1</v>
      </c>
      <c r="C20" s="55">
        <f t="shared" si="55"/>
        <v>26.9</v>
      </c>
      <c r="D20" s="58"/>
      <c r="E20" s="58"/>
      <c r="F20" s="155"/>
      <c r="G20" s="58"/>
      <c r="H20" s="58">
        <f t="shared" si="0"/>
        <v>0</v>
      </c>
      <c r="I20" s="58"/>
      <c r="J20" s="58"/>
      <c r="K20" s="58"/>
      <c r="L20" s="58"/>
      <c r="M20" s="58"/>
      <c r="N20" s="58"/>
      <c r="O20" s="58"/>
      <c r="P20" s="58">
        <v>0</v>
      </c>
      <c r="Q20" s="56">
        <f t="shared" si="1"/>
        <v>0</v>
      </c>
      <c r="R20" s="157"/>
      <c r="S20" s="58">
        <v>0</v>
      </c>
      <c r="T20" s="56">
        <f t="shared" si="56"/>
        <v>0</v>
      </c>
      <c r="U20" s="56">
        <f t="shared" si="57"/>
        <v>0</v>
      </c>
      <c r="V20" s="58">
        <v>0</v>
      </c>
      <c r="W20" s="56">
        <f t="shared" si="2"/>
        <v>0</v>
      </c>
      <c r="X20" s="56">
        <f t="shared" si="3"/>
        <v>0</v>
      </c>
      <c r="Y20" s="58">
        <v>0</v>
      </c>
      <c r="Z20" s="56">
        <f t="shared" si="4"/>
        <v>0</v>
      </c>
      <c r="AA20" s="56">
        <f t="shared" si="5"/>
        <v>0</v>
      </c>
      <c r="AB20" s="58">
        <v>0</v>
      </c>
      <c r="AC20" s="56">
        <f t="shared" si="6"/>
        <v>0</v>
      </c>
      <c r="AD20" s="56">
        <f t="shared" si="7"/>
        <v>0</v>
      </c>
      <c r="AE20" s="58">
        <v>0</v>
      </c>
      <c r="AF20" s="56">
        <f t="shared" si="8"/>
        <v>0</v>
      </c>
      <c r="AG20" s="56">
        <f t="shared" si="9"/>
        <v>0</v>
      </c>
      <c r="AH20" s="58">
        <v>0</v>
      </c>
      <c r="AI20" s="56">
        <f t="shared" si="10"/>
        <v>0</v>
      </c>
      <c r="AJ20" s="56">
        <f t="shared" si="11"/>
        <v>0</v>
      </c>
      <c r="AK20" s="58">
        <v>0</v>
      </c>
      <c r="AL20" s="56">
        <f t="shared" si="12"/>
        <v>0</v>
      </c>
      <c r="AM20" s="56">
        <f t="shared" si="13"/>
        <v>0</v>
      </c>
      <c r="AN20" s="59">
        <v>0</v>
      </c>
      <c r="AO20" s="56">
        <f t="shared" si="14"/>
        <v>0</v>
      </c>
      <c r="AP20" s="56">
        <f t="shared" si="15"/>
        <v>0</v>
      </c>
      <c r="AQ20" s="58">
        <v>0</v>
      </c>
      <c r="AR20" s="56">
        <f aca="true" t="shared" si="58" ref="AR20:AR31">($A20+0.5)*AQ20</f>
        <v>0</v>
      </c>
      <c r="AS20" s="56">
        <f aca="true" t="shared" si="59" ref="AS20:AS31">0.0027*(POWER($A20+0.5,3.3919))*AQ20</f>
        <v>0</v>
      </c>
      <c r="AT20" s="58">
        <v>0</v>
      </c>
      <c r="AU20" s="56">
        <f t="shared" si="16"/>
        <v>0</v>
      </c>
      <c r="AV20" s="56">
        <f t="shared" si="17"/>
        <v>0</v>
      </c>
      <c r="AW20" s="58">
        <v>0</v>
      </c>
      <c r="AX20" s="56">
        <f t="shared" si="18"/>
        <v>0</v>
      </c>
      <c r="AY20" s="56">
        <f t="shared" si="19"/>
        <v>0</v>
      </c>
      <c r="AZ20" s="58">
        <v>0</v>
      </c>
      <c r="BA20" s="56">
        <f t="shared" si="20"/>
        <v>0</v>
      </c>
      <c r="BB20" s="56">
        <f t="shared" si="21"/>
        <v>0</v>
      </c>
      <c r="BC20" s="58">
        <v>0</v>
      </c>
      <c r="BD20" s="56">
        <f t="shared" si="22"/>
        <v>0</v>
      </c>
      <c r="BE20" s="56">
        <f t="shared" si="23"/>
        <v>0</v>
      </c>
      <c r="BF20" s="58">
        <v>0</v>
      </c>
      <c r="BG20" s="56">
        <f t="shared" si="24"/>
        <v>0</v>
      </c>
      <c r="BH20" s="56">
        <f t="shared" si="25"/>
        <v>0</v>
      </c>
      <c r="BI20" s="58"/>
      <c r="BJ20" s="56">
        <f t="shared" si="26"/>
        <v>0</v>
      </c>
      <c r="BK20" s="56">
        <f t="shared" si="27"/>
        <v>0</v>
      </c>
      <c r="BL20" s="58">
        <v>1</v>
      </c>
      <c r="BM20" s="56">
        <f t="shared" si="28"/>
        <v>26.5</v>
      </c>
      <c r="BN20" s="56">
        <f t="shared" si="29"/>
        <v>181.49783293186928</v>
      </c>
      <c r="BO20" s="58">
        <v>24</v>
      </c>
      <c r="BP20" s="56">
        <f t="shared" si="30"/>
        <v>636</v>
      </c>
      <c r="BQ20" s="56">
        <f t="shared" si="31"/>
        <v>4355.947990364863</v>
      </c>
      <c r="BR20" s="58">
        <v>8</v>
      </c>
      <c r="BS20" s="56">
        <f t="shared" si="32"/>
        <v>212</v>
      </c>
      <c r="BT20" s="56">
        <f t="shared" si="33"/>
        <v>1451.9826634549543</v>
      </c>
      <c r="BU20" s="58">
        <v>1</v>
      </c>
      <c r="BV20" s="56">
        <f t="shared" si="34"/>
        <v>26.5</v>
      </c>
      <c r="BW20" s="56">
        <f t="shared" si="35"/>
        <v>181.49783293186928</v>
      </c>
      <c r="BX20" s="58"/>
      <c r="BY20" s="56">
        <f t="shared" si="36"/>
        <v>0</v>
      </c>
      <c r="BZ20" s="56">
        <f t="shared" si="37"/>
        <v>0</v>
      </c>
      <c r="CA20" s="58"/>
      <c r="CB20" s="56">
        <f t="shared" si="38"/>
        <v>0</v>
      </c>
      <c r="CC20" s="56">
        <f t="shared" si="39"/>
        <v>0</v>
      </c>
      <c r="CD20" s="58"/>
      <c r="CE20" s="56">
        <f t="shared" si="40"/>
        <v>0</v>
      </c>
      <c r="CF20" s="56">
        <f t="shared" si="41"/>
        <v>0</v>
      </c>
      <c r="CG20" s="58"/>
      <c r="CH20" s="56">
        <f t="shared" si="42"/>
        <v>0</v>
      </c>
      <c r="CI20" s="56">
        <f t="shared" si="43"/>
        <v>0</v>
      </c>
      <c r="CJ20" s="58"/>
      <c r="CK20" s="56">
        <f t="shared" si="44"/>
        <v>0</v>
      </c>
      <c r="CL20" s="56">
        <f t="shared" si="45"/>
        <v>0</v>
      </c>
      <c r="CM20" s="58"/>
      <c r="CN20" s="56">
        <f t="shared" si="46"/>
        <v>0</v>
      </c>
      <c r="CO20" s="56">
        <f t="shared" si="47"/>
        <v>0</v>
      </c>
      <c r="CP20" s="58"/>
      <c r="CQ20" s="56">
        <f t="shared" si="48"/>
        <v>0</v>
      </c>
      <c r="CR20" s="56">
        <f t="shared" si="49"/>
        <v>0</v>
      </c>
      <c r="CS20" s="58"/>
      <c r="CT20" s="56">
        <f t="shared" si="50"/>
        <v>0</v>
      </c>
      <c r="CU20" s="56">
        <f t="shared" si="51"/>
        <v>0</v>
      </c>
      <c r="CV20" s="58"/>
      <c r="CW20" s="56">
        <f t="shared" si="52"/>
        <v>0</v>
      </c>
      <c r="CX20" s="56">
        <f t="shared" si="53"/>
        <v>0</v>
      </c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2"/>
      <c r="DP20" s="42"/>
      <c r="DQ20" s="42"/>
      <c r="DR20" s="42"/>
    </row>
    <row r="21" spans="1:122" s="41" customFormat="1" ht="12.75">
      <c r="A21" s="53">
        <f t="shared" si="54"/>
        <v>27</v>
      </c>
      <c r="B21" s="54" t="s">
        <v>1</v>
      </c>
      <c r="C21" s="55">
        <f t="shared" si="55"/>
        <v>27.9</v>
      </c>
      <c r="D21" s="47"/>
      <c r="E21" s="47"/>
      <c r="F21" s="158"/>
      <c r="G21" s="47"/>
      <c r="H21" s="47">
        <f t="shared" si="0"/>
        <v>0</v>
      </c>
      <c r="I21" s="47"/>
      <c r="J21" s="47"/>
      <c r="K21" s="47"/>
      <c r="L21" s="47"/>
      <c r="M21" s="47"/>
      <c r="N21" s="47"/>
      <c r="O21" s="47"/>
      <c r="P21" s="47">
        <v>0</v>
      </c>
      <c r="Q21" s="56">
        <f t="shared" si="1"/>
        <v>0</v>
      </c>
      <c r="R21" s="152"/>
      <c r="S21" s="69"/>
      <c r="T21" s="56">
        <f t="shared" si="56"/>
        <v>0</v>
      </c>
      <c r="U21" s="56">
        <f t="shared" si="57"/>
        <v>0</v>
      </c>
      <c r="V21" s="58">
        <v>0</v>
      </c>
      <c r="W21" s="56">
        <f t="shared" si="2"/>
        <v>0</v>
      </c>
      <c r="X21" s="56">
        <f t="shared" si="3"/>
        <v>0</v>
      </c>
      <c r="Y21" s="58">
        <v>0</v>
      </c>
      <c r="Z21" s="56">
        <f t="shared" si="4"/>
        <v>0</v>
      </c>
      <c r="AA21" s="56">
        <f t="shared" si="5"/>
        <v>0</v>
      </c>
      <c r="AB21" s="58">
        <v>0</v>
      </c>
      <c r="AC21" s="56">
        <f t="shared" si="6"/>
        <v>0</v>
      </c>
      <c r="AD21" s="56">
        <f t="shared" si="7"/>
        <v>0</v>
      </c>
      <c r="AE21" s="58">
        <v>0</v>
      </c>
      <c r="AF21" s="56">
        <f t="shared" si="8"/>
        <v>0</v>
      </c>
      <c r="AG21" s="56">
        <f t="shared" si="9"/>
        <v>0</v>
      </c>
      <c r="AH21" s="58">
        <v>0</v>
      </c>
      <c r="AI21" s="56">
        <f t="shared" si="10"/>
        <v>0</v>
      </c>
      <c r="AJ21" s="56">
        <f t="shared" si="11"/>
        <v>0</v>
      </c>
      <c r="AK21" s="58">
        <v>0</v>
      </c>
      <c r="AL21" s="56">
        <f t="shared" si="12"/>
        <v>0</v>
      </c>
      <c r="AM21" s="56">
        <f t="shared" si="13"/>
        <v>0</v>
      </c>
      <c r="AN21" s="59">
        <v>0</v>
      </c>
      <c r="AO21" s="56">
        <f t="shared" si="14"/>
        <v>0</v>
      </c>
      <c r="AP21" s="56">
        <f t="shared" si="15"/>
        <v>0</v>
      </c>
      <c r="AQ21" s="58">
        <v>0</v>
      </c>
      <c r="AR21" s="56">
        <f t="shared" si="58"/>
        <v>0</v>
      </c>
      <c r="AS21" s="56">
        <f t="shared" si="59"/>
        <v>0</v>
      </c>
      <c r="AT21" s="58">
        <v>0</v>
      </c>
      <c r="AU21" s="56">
        <f t="shared" si="16"/>
        <v>0</v>
      </c>
      <c r="AV21" s="56">
        <f t="shared" si="17"/>
        <v>0</v>
      </c>
      <c r="AW21" s="58">
        <v>0</v>
      </c>
      <c r="AX21" s="56">
        <f t="shared" si="18"/>
        <v>0</v>
      </c>
      <c r="AY21" s="56">
        <f t="shared" si="19"/>
        <v>0</v>
      </c>
      <c r="AZ21" s="58">
        <v>0</v>
      </c>
      <c r="BA21" s="56">
        <f t="shared" si="20"/>
        <v>0</v>
      </c>
      <c r="BB21" s="56">
        <f t="shared" si="21"/>
        <v>0</v>
      </c>
      <c r="BC21" s="58">
        <v>0</v>
      </c>
      <c r="BD21" s="56">
        <f t="shared" si="22"/>
        <v>0</v>
      </c>
      <c r="BE21" s="56">
        <f t="shared" si="23"/>
        <v>0</v>
      </c>
      <c r="BF21" s="58">
        <v>0</v>
      </c>
      <c r="BG21" s="56">
        <f t="shared" si="24"/>
        <v>0</v>
      </c>
      <c r="BH21" s="56">
        <f t="shared" si="25"/>
        <v>0</v>
      </c>
      <c r="BI21" s="58">
        <v>2</v>
      </c>
      <c r="BJ21" s="56">
        <f t="shared" si="26"/>
        <v>55</v>
      </c>
      <c r="BK21" s="56">
        <f t="shared" si="27"/>
        <v>411.59143052655656</v>
      </c>
      <c r="BL21" s="58">
        <v>23</v>
      </c>
      <c r="BM21" s="56">
        <f t="shared" si="28"/>
        <v>632.5</v>
      </c>
      <c r="BN21" s="56">
        <f t="shared" si="29"/>
        <v>4733.3014510554</v>
      </c>
      <c r="BO21" s="58">
        <v>3</v>
      </c>
      <c r="BP21" s="56">
        <f t="shared" si="30"/>
        <v>82.5</v>
      </c>
      <c r="BQ21" s="56">
        <f t="shared" si="31"/>
        <v>617.3871457898349</v>
      </c>
      <c r="BR21" s="58"/>
      <c r="BS21" s="56">
        <f t="shared" si="32"/>
        <v>0</v>
      </c>
      <c r="BT21" s="56">
        <f t="shared" si="33"/>
        <v>0</v>
      </c>
      <c r="BU21" s="58"/>
      <c r="BV21" s="56">
        <f t="shared" si="34"/>
        <v>0</v>
      </c>
      <c r="BW21" s="56">
        <f t="shared" si="35"/>
        <v>0</v>
      </c>
      <c r="BX21" s="58"/>
      <c r="BY21" s="56">
        <f t="shared" si="36"/>
        <v>0</v>
      </c>
      <c r="BZ21" s="56">
        <f t="shared" si="37"/>
        <v>0</v>
      </c>
      <c r="CA21" s="58"/>
      <c r="CB21" s="56">
        <f t="shared" si="38"/>
        <v>0</v>
      </c>
      <c r="CC21" s="56">
        <f t="shared" si="39"/>
        <v>0</v>
      </c>
      <c r="CD21" s="58"/>
      <c r="CE21" s="56">
        <f t="shared" si="40"/>
        <v>0</v>
      </c>
      <c r="CF21" s="56">
        <f t="shared" si="41"/>
        <v>0</v>
      </c>
      <c r="CG21" s="47"/>
      <c r="CH21" s="56">
        <f t="shared" si="42"/>
        <v>0</v>
      </c>
      <c r="CI21" s="56">
        <f t="shared" si="43"/>
        <v>0</v>
      </c>
      <c r="CJ21" s="47"/>
      <c r="CK21" s="56">
        <f t="shared" si="44"/>
        <v>0</v>
      </c>
      <c r="CL21" s="56">
        <f t="shared" si="45"/>
        <v>0</v>
      </c>
      <c r="CM21" s="47"/>
      <c r="CN21" s="56">
        <f t="shared" si="46"/>
        <v>0</v>
      </c>
      <c r="CO21" s="56">
        <f t="shared" si="47"/>
        <v>0</v>
      </c>
      <c r="CP21" s="47"/>
      <c r="CQ21" s="56">
        <f t="shared" si="48"/>
        <v>0</v>
      </c>
      <c r="CR21" s="56">
        <f t="shared" si="49"/>
        <v>0</v>
      </c>
      <c r="CS21" s="47"/>
      <c r="CT21" s="56">
        <f t="shared" si="50"/>
        <v>0</v>
      </c>
      <c r="CU21" s="56">
        <f t="shared" si="51"/>
        <v>0</v>
      </c>
      <c r="CV21" s="57"/>
      <c r="CW21" s="56">
        <f t="shared" si="52"/>
        <v>0</v>
      </c>
      <c r="CX21" s="56">
        <f t="shared" si="53"/>
        <v>0</v>
      </c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2"/>
      <c r="DP21" s="42"/>
      <c r="DQ21" s="42"/>
      <c r="DR21" s="42"/>
    </row>
    <row r="22" spans="1:122" s="41" customFormat="1" ht="12.75">
      <c r="A22" s="53">
        <f t="shared" si="54"/>
        <v>28</v>
      </c>
      <c r="B22" s="54" t="s">
        <v>1</v>
      </c>
      <c r="C22" s="55">
        <f t="shared" si="55"/>
        <v>28.9</v>
      </c>
      <c r="D22" s="47"/>
      <c r="E22" s="47"/>
      <c r="F22" s="155"/>
      <c r="G22" s="60"/>
      <c r="H22" s="47">
        <f t="shared" si="0"/>
        <v>0</v>
      </c>
      <c r="I22" s="60"/>
      <c r="J22" s="60"/>
      <c r="K22" s="47"/>
      <c r="L22" s="60"/>
      <c r="M22" s="60"/>
      <c r="N22" s="47"/>
      <c r="O22" s="60"/>
      <c r="P22" s="60">
        <v>0</v>
      </c>
      <c r="Q22" s="56">
        <f t="shared" si="1"/>
        <v>0</v>
      </c>
      <c r="R22" s="56"/>
      <c r="S22" s="63"/>
      <c r="T22" s="56">
        <f t="shared" si="56"/>
        <v>0</v>
      </c>
      <c r="U22" s="56">
        <f t="shared" si="57"/>
        <v>0</v>
      </c>
      <c r="V22" s="58">
        <v>0</v>
      </c>
      <c r="W22" s="56">
        <f t="shared" si="2"/>
        <v>0</v>
      </c>
      <c r="X22" s="56">
        <f t="shared" si="3"/>
        <v>0</v>
      </c>
      <c r="Y22" s="58">
        <v>0</v>
      </c>
      <c r="Z22" s="56">
        <f t="shared" si="4"/>
        <v>0</v>
      </c>
      <c r="AA22" s="56">
        <f t="shared" si="5"/>
        <v>0</v>
      </c>
      <c r="AB22" s="58">
        <v>0</v>
      </c>
      <c r="AC22" s="56">
        <f t="shared" si="6"/>
        <v>0</v>
      </c>
      <c r="AD22" s="56">
        <f t="shared" si="7"/>
        <v>0</v>
      </c>
      <c r="AE22" s="58">
        <v>0</v>
      </c>
      <c r="AF22" s="56">
        <f t="shared" si="8"/>
        <v>0</v>
      </c>
      <c r="AG22" s="56">
        <f t="shared" si="9"/>
        <v>0</v>
      </c>
      <c r="AH22" s="58">
        <v>0</v>
      </c>
      <c r="AI22" s="56">
        <f t="shared" si="10"/>
        <v>0</v>
      </c>
      <c r="AJ22" s="56">
        <f t="shared" si="11"/>
        <v>0</v>
      </c>
      <c r="AK22" s="58">
        <v>0</v>
      </c>
      <c r="AL22" s="56">
        <f t="shared" si="12"/>
        <v>0</v>
      </c>
      <c r="AM22" s="56">
        <f t="shared" si="13"/>
        <v>0</v>
      </c>
      <c r="AN22" s="59">
        <v>0</v>
      </c>
      <c r="AO22" s="56">
        <f t="shared" si="14"/>
        <v>0</v>
      </c>
      <c r="AP22" s="56">
        <f t="shared" si="15"/>
        <v>0</v>
      </c>
      <c r="AQ22" s="58">
        <v>0</v>
      </c>
      <c r="AR22" s="56">
        <f t="shared" si="58"/>
        <v>0</v>
      </c>
      <c r="AS22" s="56">
        <f t="shared" si="59"/>
        <v>0</v>
      </c>
      <c r="AT22" s="58">
        <v>0</v>
      </c>
      <c r="AU22" s="56">
        <f t="shared" si="16"/>
        <v>0</v>
      </c>
      <c r="AV22" s="56">
        <f t="shared" si="17"/>
        <v>0</v>
      </c>
      <c r="AW22" s="58">
        <v>0</v>
      </c>
      <c r="AX22" s="56">
        <f t="shared" si="18"/>
        <v>0</v>
      </c>
      <c r="AY22" s="56">
        <f t="shared" si="19"/>
        <v>0</v>
      </c>
      <c r="AZ22" s="58">
        <v>0</v>
      </c>
      <c r="BA22" s="56">
        <f t="shared" si="20"/>
        <v>0</v>
      </c>
      <c r="BB22" s="56">
        <f t="shared" si="21"/>
        <v>0</v>
      </c>
      <c r="BC22" s="58">
        <v>0</v>
      </c>
      <c r="BD22" s="56">
        <f t="shared" si="22"/>
        <v>0</v>
      </c>
      <c r="BE22" s="56">
        <f t="shared" si="23"/>
        <v>0</v>
      </c>
      <c r="BF22" s="58">
        <v>0</v>
      </c>
      <c r="BG22" s="56">
        <f t="shared" si="24"/>
        <v>0</v>
      </c>
      <c r="BH22" s="56">
        <f t="shared" si="25"/>
        <v>0</v>
      </c>
      <c r="BI22" s="58">
        <v>18</v>
      </c>
      <c r="BJ22" s="56">
        <f t="shared" si="26"/>
        <v>513</v>
      </c>
      <c r="BK22" s="56">
        <f t="shared" si="27"/>
        <v>4181.427295760319</v>
      </c>
      <c r="BL22" s="58">
        <v>6</v>
      </c>
      <c r="BM22" s="56">
        <f t="shared" si="28"/>
        <v>171</v>
      </c>
      <c r="BN22" s="56">
        <f t="shared" si="29"/>
        <v>1393.809098586773</v>
      </c>
      <c r="BO22" s="58"/>
      <c r="BP22" s="56">
        <f t="shared" si="30"/>
        <v>0</v>
      </c>
      <c r="BQ22" s="56">
        <f t="shared" si="31"/>
        <v>0</v>
      </c>
      <c r="BR22" s="58"/>
      <c r="BS22" s="56">
        <f t="shared" si="32"/>
        <v>0</v>
      </c>
      <c r="BT22" s="56">
        <f t="shared" si="33"/>
        <v>0</v>
      </c>
      <c r="BU22" s="58"/>
      <c r="BV22" s="56">
        <f t="shared" si="34"/>
        <v>0</v>
      </c>
      <c r="BW22" s="56">
        <f t="shared" si="35"/>
        <v>0</v>
      </c>
      <c r="BX22" s="58"/>
      <c r="BY22" s="56">
        <f t="shared" si="36"/>
        <v>0</v>
      </c>
      <c r="BZ22" s="56">
        <f t="shared" si="37"/>
        <v>0</v>
      </c>
      <c r="CA22" s="58"/>
      <c r="CB22" s="56">
        <f t="shared" si="38"/>
        <v>0</v>
      </c>
      <c r="CC22" s="56">
        <f t="shared" si="39"/>
        <v>0</v>
      </c>
      <c r="CD22" s="60"/>
      <c r="CE22" s="56">
        <f t="shared" si="40"/>
        <v>0</v>
      </c>
      <c r="CF22" s="56">
        <f t="shared" si="41"/>
        <v>0</v>
      </c>
      <c r="CG22" s="60"/>
      <c r="CH22" s="56">
        <f t="shared" si="42"/>
        <v>0</v>
      </c>
      <c r="CI22" s="56">
        <f t="shared" si="43"/>
        <v>0</v>
      </c>
      <c r="CJ22" s="60"/>
      <c r="CK22" s="56">
        <f t="shared" si="44"/>
        <v>0</v>
      </c>
      <c r="CL22" s="56">
        <f t="shared" si="45"/>
        <v>0</v>
      </c>
      <c r="CM22" s="60"/>
      <c r="CN22" s="56">
        <f t="shared" si="46"/>
        <v>0</v>
      </c>
      <c r="CO22" s="56">
        <f t="shared" si="47"/>
        <v>0</v>
      </c>
      <c r="CP22" s="60"/>
      <c r="CQ22" s="56">
        <f t="shared" si="48"/>
        <v>0</v>
      </c>
      <c r="CR22" s="56">
        <f t="shared" si="49"/>
        <v>0</v>
      </c>
      <c r="CS22" s="60"/>
      <c r="CT22" s="56">
        <f t="shared" si="50"/>
        <v>0</v>
      </c>
      <c r="CU22" s="56">
        <f t="shared" si="51"/>
        <v>0</v>
      </c>
      <c r="CV22" s="58"/>
      <c r="CW22" s="56">
        <f t="shared" si="52"/>
        <v>0</v>
      </c>
      <c r="CX22" s="56">
        <f t="shared" si="53"/>
        <v>0</v>
      </c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2"/>
      <c r="DP22" s="42"/>
      <c r="DQ22" s="42"/>
      <c r="DR22" s="42"/>
    </row>
    <row r="23" spans="1:122" s="41" customFormat="1" ht="12.75">
      <c r="A23" s="53">
        <f t="shared" si="54"/>
        <v>29</v>
      </c>
      <c r="B23" s="54" t="s">
        <v>1</v>
      </c>
      <c r="C23" s="55">
        <f t="shared" si="55"/>
        <v>29.9</v>
      </c>
      <c r="D23" s="47"/>
      <c r="E23" s="47"/>
      <c r="F23" s="155"/>
      <c r="G23" s="60"/>
      <c r="H23" s="47">
        <f t="shared" si="0"/>
        <v>0</v>
      </c>
      <c r="I23" s="60"/>
      <c r="J23" s="60"/>
      <c r="K23" s="47"/>
      <c r="L23" s="60"/>
      <c r="M23" s="60">
        <v>1</v>
      </c>
      <c r="N23" s="47">
        <f>(A23+0.5)*M23</f>
        <v>29.5</v>
      </c>
      <c r="O23" s="63" t="e">
        <f>0.000005*(POWER(#REF!,3.127))*M23</f>
        <v>#REF!</v>
      </c>
      <c r="P23" s="60">
        <v>0</v>
      </c>
      <c r="Q23" s="56">
        <f t="shared" si="1"/>
        <v>0</v>
      </c>
      <c r="R23" s="56"/>
      <c r="S23" s="63"/>
      <c r="T23" s="56">
        <f t="shared" si="56"/>
        <v>0</v>
      </c>
      <c r="U23" s="56">
        <f t="shared" si="57"/>
        <v>0</v>
      </c>
      <c r="V23" s="58">
        <v>0</v>
      </c>
      <c r="W23" s="56">
        <f t="shared" si="2"/>
        <v>0</v>
      </c>
      <c r="X23" s="56">
        <f t="shared" si="3"/>
        <v>0</v>
      </c>
      <c r="Y23" s="58">
        <v>0</v>
      </c>
      <c r="Z23" s="56">
        <f t="shared" si="4"/>
        <v>0</v>
      </c>
      <c r="AA23" s="56">
        <f t="shared" si="5"/>
        <v>0</v>
      </c>
      <c r="AB23" s="58">
        <v>0</v>
      </c>
      <c r="AC23" s="56">
        <f t="shared" si="6"/>
        <v>0</v>
      </c>
      <c r="AD23" s="56">
        <f t="shared" si="7"/>
        <v>0</v>
      </c>
      <c r="AE23" s="58">
        <v>0</v>
      </c>
      <c r="AF23" s="56">
        <f t="shared" si="8"/>
        <v>0</v>
      </c>
      <c r="AG23" s="56">
        <f t="shared" si="9"/>
        <v>0</v>
      </c>
      <c r="AH23" s="58">
        <v>4</v>
      </c>
      <c r="AI23" s="56">
        <f t="shared" si="10"/>
        <v>118</v>
      </c>
      <c r="AJ23" s="56">
        <f t="shared" si="11"/>
        <v>1044.5110805262534</v>
      </c>
      <c r="AK23" s="58">
        <v>16</v>
      </c>
      <c r="AL23" s="56">
        <f t="shared" si="12"/>
        <v>472</v>
      </c>
      <c r="AM23" s="56">
        <f t="shared" si="13"/>
        <v>4178.044322105014</v>
      </c>
      <c r="AN23" s="59">
        <v>0</v>
      </c>
      <c r="AO23" s="56">
        <f t="shared" si="14"/>
        <v>0</v>
      </c>
      <c r="AP23" s="56">
        <f t="shared" si="15"/>
        <v>0</v>
      </c>
      <c r="AQ23" s="58">
        <v>0</v>
      </c>
      <c r="AR23" s="56">
        <f t="shared" si="58"/>
        <v>0</v>
      </c>
      <c r="AS23" s="56">
        <f t="shared" si="59"/>
        <v>0</v>
      </c>
      <c r="AT23" s="58">
        <v>0</v>
      </c>
      <c r="AU23" s="56">
        <f t="shared" si="16"/>
        <v>0</v>
      </c>
      <c r="AV23" s="56">
        <f t="shared" si="17"/>
        <v>0</v>
      </c>
      <c r="AW23" s="58">
        <v>0</v>
      </c>
      <c r="AX23" s="56">
        <f t="shared" si="18"/>
        <v>0</v>
      </c>
      <c r="AY23" s="56">
        <f t="shared" si="19"/>
        <v>0</v>
      </c>
      <c r="AZ23" s="58">
        <v>0</v>
      </c>
      <c r="BA23" s="56">
        <f t="shared" si="20"/>
        <v>0</v>
      </c>
      <c r="BB23" s="56">
        <f t="shared" si="21"/>
        <v>0</v>
      </c>
      <c r="BC23" s="58">
        <v>0</v>
      </c>
      <c r="BD23" s="56">
        <f t="shared" si="22"/>
        <v>0</v>
      </c>
      <c r="BE23" s="56">
        <f t="shared" si="23"/>
        <v>0</v>
      </c>
      <c r="BF23" s="58">
        <v>6</v>
      </c>
      <c r="BG23" s="56">
        <f t="shared" si="24"/>
        <v>177</v>
      </c>
      <c r="BH23" s="56">
        <f t="shared" si="25"/>
        <v>1566.76662078938</v>
      </c>
      <c r="BI23" s="58">
        <v>9</v>
      </c>
      <c r="BJ23" s="56">
        <f t="shared" si="26"/>
        <v>265.5</v>
      </c>
      <c r="BK23" s="56">
        <f t="shared" si="27"/>
        <v>2350.1499311840703</v>
      </c>
      <c r="BL23" s="58"/>
      <c r="BM23" s="56">
        <f t="shared" si="28"/>
        <v>0</v>
      </c>
      <c r="BN23" s="56">
        <f t="shared" si="29"/>
        <v>0</v>
      </c>
      <c r="BO23" s="58"/>
      <c r="BP23" s="56">
        <f t="shared" si="30"/>
        <v>0</v>
      </c>
      <c r="BQ23" s="56">
        <f t="shared" si="31"/>
        <v>0</v>
      </c>
      <c r="BR23" s="58"/>
      <c r="BS23" s="56">
        <f t="shared" si="32"/>
        <v>0</v>
      </c>
      <c r="BT23" s="56">
        <f t="shared" si="33"/>
        <v>0</v>
      </c>
      <c r="BU23" s="58"/>
      <c r="BV23" s="56">
        <f t="shared" si="34"/>
        <v>0</v>
      </c>
      <c r="BW23" s="56">
        <f t="shared" si="35"/>
        <v>0</v>
      </c>
      <c r="BX23" s="58"/>
      <c r="BY23" s="56">
        <f t="shared" si="36"/>
        <v>0</v>
      </c>
      <c r="BZ23" s="56">
        <f t="shared" si="37"/>
        <v>0</v>
      </c>
      <c r="CA23" s="58"/>
      <c r="CB23" s="56">
        <f t="shared" si="38"/>
        <v>0</v>
      </c>
      <c r="CC23" s="56">
        <f t="shared" si="39"/>
        <v>0</v>
      </c>
      <c r="CD23" s="60"/>
      <c r="CE23" s="56">
        <f t="shared" si="40"/>
        <v>0</v>
      </c>
      <c r="CF23" s="56">
        <f t="shared" si="41"/>
        <v>0</v>
      </c>
      <c r="CG23" s="60"/>
      <c r="CH23" s="56">
        <f t="shared" si="42"/>
        <v>0</v>
      </c>
      <c r="CI23" s="56">
        <f t="shared" si="43"/>
        <v>0</v>
      </c>
      <c r="CJ23" s="60"/>
      <c r="CK23" s="56">
        <f t="shared" si="44"/>
        <v>0</v>
      </c>
      <c r="CL23" s="56">
        <f t="shared" si="45"/>
        <v>0</v>
      </c>
      <c r="CM23" s="60"/>
      <c r="CN23" s="56">
        <f t="shared" si="46"/>
        <v>0</v>
      </c>
      <c r="CO23" s="56">
        <f t="shared" si="47"/>
        <v>0</v>
      </c>
      <c r="CP23" s="60"/>
      <c r="CQ23" s="56">
        <f t="shared" si="48"/>
        <v>0</v>
      </c>
      <c r="CR23" s="56">
        <f t="shared" si="49"/>
        <v>0</v>
      </c>
      <c r="CS23" s="60"/>
      <c r="CT23" s="56">
        <f t="shared" si="50"/>
        <v>0</v>
      </c>
      <c r="CU23" s="56">
        <f t="shared" si="51"/>
        <v>0</v>
      </c>
      <c r="CV23" s="58"/>
      <c r="CW23" s="56">
        <f t="shared" si="52"/>
        <v>0</v>
      </c>
      <c r="CX23" s="56">
        <f t="shared" si="53"/>
        <v>0</v>
      </c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2"/>
      <c r="DP23" s="42"/>
      <c r="DQ23" s="42"/>
      <c r="DR23" s="42"/>
    </row>
    <row r="24" spans="1:122" s="41" customFormat="1" ht="12.75">
      <c r="A24" s="53">
        <f t="shared" si="54"/>
        <v>30</v>
      </c>
      <c r="B24" s="54" t="s">
        <v>1</v>
      </c>
      <c r="C24" s="55">
        <f t="shared" si="55"/>
        <v>30.9</v>
      </c>
      <c r="D24" s="47"/>
      <c r="E24" s="47"/>
      <c r="F24" s="155"/>
      <c r="G24" s="60"/>
      <c r="H24" s="47">
        <f t="shared" si="0"/>
        <v>0</v>
      </c>
      <c r="I24" s="60"/>
      <c r="J24" s="60"/>
      <c r="K24" s="47"/>
      <c r="L24" s="60"/>
      <c r="M24" s="60"/>
      <c r="N24" s="47"/>
      <c r="O24" s="63"/>
      <c r="P24" s="60">
        <v>0</v>
      </c>
      <c r="Q24" s="56">
        <f t="shared" si="1"/>
        <v>0</v>
      </c>
      <c r="R24" s="56"/>
      <c r="S24" s="63"/>
      <c r="T24" s="56">
        <f t="shared" si="56"/>
        <v>0</v>
      </c>
      <c r="U24" s="56">
        <f t="shared" si="57"/>
        <v>0</v>
      </c>
      <c r="V24" s="58">
        <v>0</v>
      </c>
      <c r="W24" s="56">
        <f t="shared" si="2"/>
        <v>0</v>
      </c>
      <c r="X24" s="56">
        <f t="shared" si="3"/>
        <v>0</v>
      </c>
      <c r="Y24" s="58">
        <v>0</v>
      </c>
      <c r="Z24" s="56">
        <f t="shared" si="4"/>
        <v>0</v>
      </c>
      <c r="AA24" s="56">
        <f t="shared" si="5"/>
        <v>0</v>
      </c>
      <c r="AB24" s="58">
        <v>0</v>
      </c>
      <c r="AC24" s="56">
        <f t="shared" si="6"/>
        <v>0</v>
      </c>
      <c r="AD24" s="56">
        <f t="shared" si="7"/>
        <v>0</v>
      </c>
      <c r="AE24" s="58">
        <v>6</v>
      </c>
      <c r="AF24" s="56">
        <f t="shared" si="8"/>
        <v>183</v>
      </c>
      <c r="AG24" s="56">
        <f t="shared" si="9"/>
        <v>1754.3314118459084</v>
      </c>
      <c r="AH24" s="58">
        <v>14</v>
      </c>
      <c r="AI24" s="56">
        <f t="shared" si="10"/>
        <v>427</v>
      </c>
      <c r="AJ24" s="56">
        <f t="shared" si="11"/>
        <v>4093.439960973786</v>
      </c>
      <c r="AK24" s="58">
        <v>16</v>
      </c>
      <c r="AL24" s="56">
        <f t="shared" si="12"/>
        <v>488</v>
      </c>
      <c r="AM24" s="56">
        <f t="shared" si="13"/>
        <v>4678.217098255755</v>
      </c>
      <c r="AN24" s="59">
        <v>0</v>
      </c>
      <c r="AO24" s="56">
        <f t="shared" si="14"/>
        <v>0</v>
      </c>
      <c r="AP24" s="56">
        <f t="shared" si="15"/>
        <v>0</v>
      </c>
      <c r="AQ24" s="58">
        <v>0</v>
      </c>
      <c r="AR24" s="56">
        <f t="shared" si="58"/>
        <v>0</v>
      </c>
      <c r="AS24" s="56">
        <f t="shared" si="59"/>
        <v>0</v>
      </c>
      <c r="AT24" s="58">
        <v>0</v>
      </c>
      <c r="AU24" s="56">
        <f t="shared" si="16"/>
        <v>0</v>
      </c>
      <c r="AV24" s="56">
        <f t="shared" si="17"/>
        <v>0</v>
      </c>
      <c r="AW24" s="58">
        <v>0</v>
      </c>
      <c r="AX24" s="56">
        <f t="shared" si="18"/>
        <v>0</v>
      </c>
      <c r="AY24" s="56">
        <f t="shared" si="19"/>
        <v>0</v>
      </c>
      <c r="AZ24" s="58">
        <v>0</v>
      </c>
      <c r="BA24" s="56">
        <f t="shared" si="20"/>
        <v>0</v>
      </c>
      <c r="BB24" s="56">
        <f t="shared" si="21"/>
        <v>0</v>
      </c>
      <c r="BC24" s="58">
        <v>4</v>
      </c>
      <c r="BD24" s="56">
        <f t="shared" si="22"/>
        <v>122</v>
      </c>
      <c r="BE24" s="56">
        <f t="shared" si="23"/>
        <v>1169.5542745639389</v>
      </c>
      <c r="BF24" s="58">
        <v>9</v>
      </c>
      <c r="BG24" s="56">
        <f t="shared" si="24"/>
        <v>274.5</v>
      </c>
      <c r="BH24" s="56">
        <f t="shared" si="25"/>
        <v>2631.4971177688626</v>
      </c>
      <c r="BI24" s="58">
        <v>1</v>
      </c>
      <c r="BJ24" s="56">
        <f t="shared" si="26"/>
        <v>30.5</v>
      </c>
      <c r="BK24" s="56">
        <f t="shared" si="27"/>
        <v>292.3885686409847</v>
      </c>
      <c r="BL24" s="58"/>
      <c r="BM24" s="56">
        <f t="shared" si="28"/>
        <v>0</v>
      </c>
      <c r="BN24" s="56">
        <f t="shared" si="29"/>
        <v>0</v>
      </c>
      <c r="BO24" s="58"/>
      <c r="BP24" s="56">
        <f t="shared" si="30"/>
        <v>0</v>
      </c>
      <c r="BQ24" s="56">
        <f t="shared" si="31"/>
        <v>0</v>
      </c>
      <c r="BR24" s="58"/>
      <c r="BS24" s="56">
        <f t="shared" si="32"/>
        <v>0</v>
      </c>
      <c r="BT24" s="56">
        <f t="shared" si="33"/>
        <v>0</v>
      </c>
      <c r="BU24" s="58"/>
      <c r="BV24" s="56">
        <f t="shared" si="34"/>
        <v>0</v>
      </c>
      <c r="BW24" s="56">
        <f t="shared" si="35"/>
        <v>0</v>
      </c>
      <c r="BX24" s="58">
        <v>0</v>
      </c>
      <c r="BY24" s="56">
        <f t="shared" si="36"/>
        <v>0</v>
      </c>
      <c r="BZ24" s="56">
        <f t="shared" si="37"/>
        <v>0</v>
      </c>
      <c r="CA24" s="60"/>
      <c r="CB24" s="56">
        <f t="shared" si="38"/>
        <v>0</v>
      </c>
      <c r="CC24" s="56">
        <f t="shared" si="39"/>
        <v>0</v>
      </c>
      <c r="CD24" s="60"/>
      <c r="CE24" s="56">
        <f t="shared" si="40"/>
        <v>0</v>
      </c>
      <c r="CF24" s="56">
        <f t="shared" si="41"/>
        <v>0</v>
      </c>
      <c r="CG24" s="60"/>
      <c r="CH24" s="56">
        <f t="shared" si="42"/>
        <v>0</v>
      </c>
      <c r="CI24" s="56">
        <f t="shared" si="43"/>
        <v>0</v>
      </c>
      <c r="CJ24" s="60"/>
      <c r="CK24" s="56">
        <f t="shared" si="44"/>
        <v>0</v>
      </c>
      <c r="CL24" s="56">
        <f t="shared" si="45"/>
        <v>0</v>
      </c>
      <c r="CM24" s="60"/>
      <c r="CN24" s="56">
        <f t="shared" si="46"/>
        <v>0</v>
      </c>
      <c r="CO24" s="56">
        <f t="shared" si="47"/>
        <v>0</v>
      </c>
      <c r="CP24" s="60"/>
      <c r="CQ24" s="56">
        <f t="shared" si="48"/>
        <v>0</v>
      </c>
      <c r="CR24" s="56">
        <f t="shared" si="49"/>
        <v>0</v>
      </c>
      <c r="CS24" s="60"/>
      <c r="CT24" s="56">
        <f t="shared" si="50"/>
        <v>0</v>
      </c>
      <c r="CU24" s="56">
        <f t="shared" si="51"/>
        <v>0</v>
      </c>
      <c r="CV24" s="58"/>
      <c r="CW24" s="56">
        <f t="shared" si="52"/>
        <v>0</v>
      </c>
      <c r="CX24" s="56">
        <f t="shared" si="53"/>
        <v>0</v>
      </c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2"/>
      <c r="DP24" s="42"/>
      <c r="DQ24" s="42"/>
      <c r="DR24" s="42"/>
    </row>
    <row r="25" spans="1:122" s="41" customFormat="1" ht="12.75">
      <c r="A25" s="53">
        <f t="shared" si="54"/>
        <v>31</v>
      </c>
      <c r="B25" s="54" t="s">
        <v>1</v>
      </c>
      <c r="C25" s="55">
        <f t="shared" si="55"/>
        <v>31.9</v>
      </c>
      <c r="D25" s="47"/>
      <c r="E25" s="47"/>
      <c r="F25" s="155"/>
      <c r="G25" s="60"/>
      <c r="H25" s="47">
        <f t="shared" si="0"/>
        <v>0</v>
      </c>
      <c r="I25" s="60"/>
      <c r="J25" s="60"/>
      <c r="K25" s="47"/>
      <c r="L25" s="60"/>
      <c r="M25" s="60">
        <v>1</v>
      </c>
      <c r="N25" s="47">
        <f>(A25+0.5)*M25</f>
        <v>31.5</v>
      </c>
      <c r="O25" s="63" t="e">
        <f>0.000005*(POWER(#REF!,3.127))*M25</f>
        <v>#REF!</v>
      </c>
      <c r="P25" s="60">
        <v>0</v>
      </c>
      <c r="Q25" s="56">
        <f t="shared" si="1"/>
        <v>0</v>
      </c>
      <c r="R25" s="56"/>
      <c r="S25" s="63"/>
      <c r="T25" s="56">
        <f t="shared" si="56"/>
        <v>0</v>
      </c>
      <c r="U25" s="56">
        <f t="shared" si="57"/>
        <v>0</v>
      </c>
      <c r="V25" s="58">
        <v>0</v>
      </c>
      <c r="W25" s="56">
        <f t="shared" si="2"/>
        <v>0</v>
      </c>
      <c r="X25" s="56">
        <f t="shared" si="3"/>
        <v>0</v>
      </c>
      <c r="Y25" s="58">
        <v>0</v>
      </c>
      <c r="Z25" s="56">
        <f t="shared" si="4"/>
        <v>0</v>
      </c>
      <c r="AA25" s="56">
        <f t="shared" si="5"/>
        <v>0</v>
      </c>
      <c r="AB25" s="58">
        <v>4</v>
      </c>
      <c r="AC25" s="56">
        <f t="shared" si="6"/>
        <v>126</v>
      </c>
      <c r="AD25" s="56">
        <f t="shared" si="7"/>
        <v>1304.798121803591</v>
      </c>
      <c r="AE25" s="58">
        <v>16</v>
      </c>
      <c r="AF25" s="56">
        <f t="shared" si="8"/>
        <v>504</v>
      </c>
      <c r="AG25" s="56">
        <f t="shared" si="9"/>
        <v>5219.192487214364</v>
      </c>
      <c r="AH25" s="58">
        <v>5</v>
      </c>
      <c r="AI25" s="56">
        <f t="shared" si="10"/>
        <v>157.5</v>
      </c>
      <c r="AJ25" s="56">
        <f t="shared" si="11"/>
        <v>1630.9976522544887</v>
      </c>
      <c r="AK25" s="58">
        <v>0</v>
      </c>
      <c r="AL25" s="56">
        <f t="shared" si="12"/>
        <v>0</v>
      </c>
      <c r="AM25" s="56">
        <f t="shared" si="13"/>
        <v>0</v>
      </c>
      <c r="AN25" s="59">
        <v>0</v>
      </c>
      <c r="AO25" s="56">
        <f t="shared" si="14"/>
        <v>0</v>
      </c>
      <c r="AP25" s="56">
        <f t="shared" si="15"/>
        <v>0</v>
      </c>
      <c r="AQ25" s="58">
        <v>0</v>
      </c>
      <c r="AR25" s="56">
        <f t="shared" si="58"/>
        <v>0</v>
      </c>
      <c r="AS25" s="56">
        <f t="shared" si="59"/>
        <v>0</v>
      </c>
      <c r="AT25" s="58">
        <v>0</v>
      </c>
      <c r="AU25" s="56">
        <f t="shared" si="16"/>
        <v>0</v>
      </c>
      <c r="AV25" s="56">
        <f t="shared" si="17"/>
        <v>0</v>
      </c>
      <c r="AW25" s="58">
        <v>1</v>
      </c>
      <c r="AX25" s="56">
        <f t="shared" si="18"/>
        <v>31.5</v>
      </c>
      <c r="AY25" s="56">
        <f t="shared" si="19"/>
        <v>326.1995304508977</v>
      </c>
      <c r="AZ25" s="58">
        <v>6</v>
      </c>
      <c r="BA25" s="56">
        <f t="shared" si="20"/>
        <v>189</v>
      </c>
      <c r="BB25" s="56">
        <f t="shared" si="21"/>
        <v>1957.1971827053862</v>
      </c>
      <c r="BC25" s="58">
        <v>9</v>
      </c>
      <c r="BD25" s="56">
        <f t="shared" si="22"/>
        <v>283.5</v>
      </c>
      <c r="BE25" s="56">
        <f t="shared" si="23"/>
        <v>2935.7957740580796</v>
      </c>
      <c r="BF25" s="58">
        <v>0</v>
      </c>
      <c r="BG25" s="56">
        <f t="shared" si="24"/>
        <v>0</v>
      </c>
      <c r="BH25" s="56">
        <f t="shared" si="25"/>
        <v>0</v>
      </c>
      <c r="BI25" s="58"/>
      <c r="BJ25" s="56">
        <f t="shared" si="26"/>
        <v>0</v>
      </c>
      <c r="BK25" s="56">
        <f t="shared" si="27"/>
        <v>0</v>
      </c>
      <c r="BL25" s="58"/>
      <c r="BM25" s="56">
        <f t="shared" si="28"/>
        <v>0</v>
      </c>
      <c r="BN25" s="56">
        <f t="shared" si="29"/>
        <v>0</v>
      </c>
      <c r="BO25" s="58"/>
      <c r="BP25" s="56">
        <f t="shared" si="30"/>
        <v>0</v>
      </c>
      <c r="BQ25" s="56">
        <f t="shared" si="31"/>
        <v>0</v>
      </c>
      <c r="BR25" s="58"/>
      <c r="BS25" s="56">
        <f t="shared" si="32"/>
        <v>0</v>
      </c>
      <c r="BT25" s="56">
        <f t="shared" si="33"/>
        <v>0</v>
      </c>
      <c r="BU25" s="58"/>
      <c r="BV25" s="56">
        <f t="shared" si="34"/>
        <v>0</v>
      </c>
      <c r="BW25" s="56">
        <f t="shared" si="35"/>
        <v>0</v>
      </c>
      <c r="BX25" s="58">
        <v>0</v>
      </c>
      <c r="BY25" s="56">
        <f t="shared" si="36"/>
        <v>0</v>
      </c>
      <c r="BZ25" s="56">
        <f t="shared" si="37"/>
        <v>0</v>
      </c>
      <c r="CA25" s="60"/>
      <c r="CB25" s="56">
        <f t="shared" si="38"/>
        <v>0</v>
      </c>
      <c r="CC25" s="56">
        <f t="shared" si="39"/>
        <v>0</v>
      </c>
      <c r="CD25" s="60"/>
      <c r="CE25" s="56">
        <f t="shared" si="40"/>
        <v>0</v>
      </c>
      <c r="CF25" s="56">
        <f t="shared" si="41"/>
        <v>0</v>
      </c>
      <c r="CG25" s="60"/>
      <c r="CH25" s="56">
        <f t="shared" si="42"/>
        <v>0</v>
      </c>
      <c r="CI25" s="56">
        <f t="shared" si="43"/>
        <v>0</v>
      </c>
      <c r="CJ25" s="60"/>
      <c r="CK25" s="56">
        <f t="shared" si="44"/>
        <v>0</v>
      </c>
      <c r="CL25" s="56">
        <f t="shared" si="45"/>
        <v>0</v>
      </c>
      <c r="CM25" s="60"/>
      <c r="CN25" s="56">
        <f t="shared" si="46"/>
        <v>0</v>
      </c>
      <c r="CO25" s="56">
        <f t="shared" si="47"/>
        <v>0</v>
      </c>
      <c r="CP25" s="60"/>
      <c r="CQ25" s="56">
        <f t="shared" si="48"/>
        <v>0</v>
      </c>
      <c r="CR25" s="56">
        <f t="shared" si="49"/>
        <v>0</v>
      </c>
      <c r="CS25" s="60"/>
      <c r="CT25" s="56">
        <f t="shared" si="50"/>
        <v>0</v>
      </c>
      <c r="CU25" s="56">
        <f t="shared" si="51"/>
        <v>0</v>
      </c>
      <c r="CV25" s="58"/>
      <c r="CW25" s="56">
        <f t="shared" si="52"/>
        <v>0</v>
      </c>
      <c r="CX25" s="56">
        <f t="shared" si="53"/>
        <v>0</v>
      </c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2"/>
      <c r="DP25" s="42"/>
      <c r="DQ25" s="42"/>
      <c r="DR25" s="42"/>
    </row>
    <row r="26" spans="1:122" s="41" customFormat="1" ht="12.75">
      <c r="A26" s="53">
        <f t="shared" si="54"/>
        <v>32</v>
      </c>
      <c r="B26" s="54" t="s">
        <v>1</v>
      </c>
      <c r="C26" s="55">
        <f t="shared" si="55"/>
        <v>32.9</v>
      </c>
      <c r="D26" s="47"/>
      <c r="E26" s="47"/>
      <c r="F26" s="155"/>
      <c r="G26" s="60"/>
      <c r="H26" s="47">
        <f t="shared" si="0"/>
        <v>0</v>
      </c>
      <c r="I26" s="63"/>
      <c r="J26" s="60"/>
      <c r="K26" s="47"/>
      <c r="L26" s="60"/>
      <c r="M26" s="60">
        <v>7</v>
      </c>
      <c r="N26" s="47">
        <f>(A26+0.5)*M26</f>
        <v>227.5</v>
      </c>
      <c r="O26" s="63" t="e">
        <f>0.000005*(POWER(#REF!,3.127))*M26</f>
        <v>#REF!</v>
      </c>
      <c r="P26" s="60">
        <v>0</v>
      </c>
      <c r="Q26" s="56">
        <f t="shared" si="1"/>
        <v>0</v>
      </c>
      <c r="R26" s="56">
        <f aca="true" t="shared" si="60" ref="R26:R32">0.0027*(POWER($A26+0.5,3.3919))*P26</f>
        <v>0</v>
      </c>
      <c r="S26" s="63"/>
      <c r="T26" s="56">
        <f t="shared" si="56"/>
        <v>0</v>
      </c>
      <c r="U26" s="56">
        <f t="shared" si="57"/>
        <v>0</v>
      </c>
      <c r="V26" s="58">
        <v>0</v>
      </c>
      <c r="W26" s="61">
        <f t="shared" si="2"/>
        <v>0</v>
      </c>
      <c r="X26" s="61">
        <f t="shared" si="3"/>
        <v>0</v>
      </c>
      <c r="Y26" s="58">
        <v>0</v>
      </c>
      <c r="Z26" s="61">
        <f t="shared" si="4"/>
        <v>0</v>
      </c>
      <c r="AA26" s="61">
        <f t="shared" si="5"/>
        <v>0</v>
      </c>
      <c r="AB26" s="58">
        <v>10</v>
      </c>
      <c r="AC26" s="61">
        <f t="shared" si="6"/>
        <v>325</v>
      </c>
      <c r="AD26" s="61">
        <f t="shared" si="7"/>
        <v>3626.7776962206544</v>
      </c>
      <c r="AE26" s="58">
        <v>2</v>
      </c>
      <c r="AF26" s="61">
        <f t="shared" si="8"/>
        <v>65</v>
      </c>
      <c r="AG26" s="61">
        <f t="shared" si="9"/>
        <v>725.3555392441309</v>
      </c>
      <c r="AH26" s="58">
        <v>2</v>
      </c>
      <c r="AI26" s="61">
        <f t="shared" si="10"/>
        <v>65</v>
      </c>
      <c r="AJ26" s="61">
        <f t="shared" si="11"/>
        <v>725.3555392441309</v>
      </c>
      <c r="AK26" s="58">
        <v>0</v>
      </c>
      <c r="AL26" s="61">
        <f t="shared" si="12"/>
        <v>0</v>
      </c>
      <c r="AM26" s="61">
        <f t="shared" si="13"/>
        <v>0</v>
      </c>
      <c r="AN26" s="59">
        <v>0</v>
      </c>
      <c r="AO26" s="61">
        <f t="shared" si="14"/>
        <v>0</v>
      </c>
      <c r="AP26" s="61">
        <f t="shared" si="15"/>
        <v>0</v>
      </c>
      <c r="AQ26" s="58">
        <v>0</v>
      </c>
      <c r="AR26" s="61">
        <f t="shared" si="58"/>
        <v>0</v>
      </c>
      <c r="AS26" s="61">
        <f t="shared" si="59"/>
        <v>0</v>
      </c>
      <c r="AT26" s="58">
        <v>0</v>
      </c>
      <c r="AU26" s="61">
        <f t="shared" si="16"/>
        <v>0</v>
      </c>
      <c r="AV26" s="61">
        <f t="shared" si="17"/>
        <v>0</v>
      </c>
      <c r="AW26" s="58">
        <v>5</v>
      </c>
      <c r="AX26" s="61">
        <f t="shared" si="18"/>
        <v>162.5</v>
      </c>
      <c r="AY26" s="61">
        <f t="shared" si="19"/>
        <v>1813.3888481103272</v>
      </c>
      <c r="AZ26" s="58">
        <v>5</v>
      </c>
      <c r="BA26" s="61">
        <f t="shared" si="20"/>
        <v>162.5</v>
      </c>
      <c r="BB26" s="61">
        <f t="shared" si="21"/>
        <v>1813.3888481103272</v>
      </c>
      <c r="BC26" s="58">
        <v>0</v>
      </c>
      <c r="BD26" s="61">
        <f t="shared" si="22"/>
        <v>0</v>
      </c>
      <c r="BE26" s="61">
        <f t="shared" si="23"/>
        <v>0</v>
      </c>
      <c r="BF26" s="58">
        <v>0</v>
      </c>
      <c r="BG26" s="61">
        <f t="shared" si="24"/>
        <v>0</v>
      </c>
      <c r="BH26" s="61">
        <f t="shared" si="25"/>
        <v>0</v>
      </c>
      <c r="BI26" s="58"/>
      <c r="BJ26" s="61">
        <f t="shared" si="26"/>
        <v>0</v>
      </c>
      <c r="BK26" s="61">
        <f t="shared" si="27"/>
        <v>0</v>
      </c>
      <c r="BL26" s="58"/>
      <c r="BM26" s="61">
        <f t="shared" si="28"/>
        <v>0</v>
      </c>
      <c r="BN26" s="61">
        <f t="shared" si="29"/>
        <v>0</v>
      </c>
      <c r="BO26" s="58"/>
      <c r="BP26" s="61">
        <f t="shared" si="30"/>
        <v>0</v>
      </c>
      <c r="BQ26" s="61">
        <f t="shared" si="31"/>
        <v>0</v>
      </c>
      <c r="BR26" s="62">
        <v>0</v>
      </c>
      <c r="BS26" s="61">
        <f t="shared" si="32"/>
        <v>0</v>
      </c>
      <c r="BT26" s="61">
        <f t="shared" si="33"/>
        <v>0</v>
      </c>
      <c r="BU26" s="58"/>
      <c r="BV26" s="61">
        <f t="shared" si="34"/>
        <v>0</v>
      </c>
      <c r="BW26" s="61">
        <f t="shared" si="35"/>
        <v>0</v>
      </c>
      <c r="BX26" s="61">
        <v>0</v>
      </c>
      <c r="BY26" s="61">
        <f t="shared" si="36"/>
        <v>0</v>
      </c>
      <c r="BZ26" s="61">
        <f t="shared" si="37"/>
        <v>0</v>
      </c>
      <c r="CA26" s="62"/>
      <c r="CB26" s="61">
        <f t="shared" si="38"/>
        <v>0</v>
      </c>
      <c r="CC26" s="61">
        <f t="shared" si="39"/>
        <v>0</v>
      </c>
      <c r="CD26" s="62"/>
      <c r="CE26" s="61">
        <f t="shared" si="40"/>
        <v>0</v>
      </c>
      <c r="CF26" s="61">
        <f t="shared" si="41"/>
        <v>0</v>
      </c>
      <c r="CG26" s="62"/>
      <c r="CH26" s="61">
        <f t="shared" si="42"/>
        <v>0</v>
      </c>
      <c r="CI26" s="61">
        <f t="shared" si="43"/>
        <v>0</v>
      </c>
      <c r="CJ26" s="62"/>
      <c r="CK26" s="61">
        <f t="shared" si="44"/>
        <v>0</v>
      </c>
      <c r="CL26" s="61">
        <f t="shared" si="45"/>
        <v>0</v>
      </c>
      <c r="CM26" s="60"/>
      <c r="CN26" s="61">
        <f t="shared" si="46"/>
        <v>0</v>
      </c>
      <c r="CO26" s="61">
        <f t="shared" si="47"/>
        <v>0</v>
      </c>
      <c r="CP26" s="60"/>
      <c r="CQ26" s="61">
        <f t="shared" si="48"/>
        <v>0</v>
      </c>
      <c r="CR26" s="61">
        <f t="shared" si="49"/>
        <v>0</v>
      </c>
      <c r="CS26" s="60"/>
      <c r="CT26" s="61">
        <f t="shared" si="50"/>
        <v>0</v>
      </c>
      <c r="CU26" s="61">
        <f t="shared" si="51"/>
        <v>0</v>
      </c>
      <c r="CV26" s="58"/>
      <c r="CW26" s="61">
        <f t="shared" si="52"/>
        <v>0</v>
      </c>
      <c r="CX26" s="61">
        <f t="shared" si="53"/>
        <v>0</v>
      </c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2"/>
      <c r="DP26" s="42"/>
      <c r="DQ26" s="42"/>
      <c r="DR26" s="42"/>
    </row>
    <row r="27" spans="1:122" s="41" customFormat="1" ht="12.75">
      <c r="A27" s="53">
        <f t="shared" si="54"/>
        <v>33</v>
      </c>
      <c r="B27" s="54" t="s">
        <v>1</v>
      </c>
      <c r="C27" s="55">
        <f t="shared" si="55"/>
        <v>33.9</v>
      </c>
      <c r="D27" s="47"/>
      <c r="E27" s="47"/>
      <c r="F27" s="155"/>
      <c r="G27" s="60">
        <v>4</v>
      </c>
      <c r="H27" s="47">
        <f t="shared" si="0"/>
        <v>134</v>
      </c>
      <c r="I27" s="63" t="e">
        <f>0.000005*(POWER(#REF!,3.127))*G27</f>
        <v>#REF!</v>
      </c>
      <c r="J27" s="60"/>
      <c r="K27" s="47"/>
      <c r="L27" s="63"/>
      <c r="M27" s="60">
        <v>4</v>
      </c>
      <c r="N27" s="47">
        <f>(A27+0.5)*M27</f>
        <v>134</v>
      </c>
      <c r="O27" s="63" t="e">
        <f>0.000005*(POWER(#REF!,3.127))*M27</f>
        <v>#REF!</v>
      </c>
      <c r="P27" s="60">
        <v>0</v>
      </c>
      <c r="Q27" s="56">
        <f t="shared" si="1"/>
        <v>0</v>
      </c>
      <c r="R27" s="56">
        <f t="shared" si="60"/>
        <v>0</v>
      </c>
      <c r="S27" s="63"/>
      <c r="T27" s="56">
        <f t="shared" si="56"/>
        <v>0</v>
      </c>
      <c r="U27" s="56">
        <f t="shared" si="57"/>
        <v>0</v>
      </c>
      <c r="V27" s="58">
        <v>1</v>
      </c>
      <c r="W27" s="56">
        <f t="shared" si="2"/>
        <v>33.5</v>
      </c>
      <c r="X27" s="56">
        <f t="shared" si="3"/>
        <v>401.9418667145231</v>
      </c>
      <c r="Y27" s="58">
        <v>9</v>
      </c>
      <c r="Z27" s="56">
        <f t="shared" si="4"/>
        <v>301.5</v>
      </c>
      <c r="AA27" s="56">
        <f t="shared" si="5"/>
        <v>3617.476800430708</v>
      </c>
      <c r="AB27" s="58">
        <v>6</v>
      </c>
      <c r="AC27" s="56">
        <f t="shared" si="6"/>
        <v>201</v>
      </c>
      <c r="AD27" s="56">
        <f t="shared" si="7"/>
        <v>2411.6512002871386</v>
      </c>
      <c r="AE27" s="58">
        <v>0</v>
      </c>
      <c r="AF27" s="56">
        <f t="shared" si="8"/>
        <v>0</v>
      </c>
      <c r="AG27" s="56">
        <f t="shared" si="9"/>
        <v>0</v>
      </c>
      <c r="AH27" s="58">
        <v>1</v>
      </c>
      <c r="AI27" s="56">
        <f t="shared" si="10"/>
        <v>33.5</v>
      </c>
      <c r="AJ27" s="56">
        <f t="shared" si="11"/>
        <v>401.9418667145231</v>
      </c>
      <c r="AK27" s="58">
        <v>0</v>
      </c>
      <c r="AL27" s="56">
        <f t="shared" si="12"/>
        <v>0</v>
      </c>
      <c r="AM27" s="56">
        <f t="shared" si="13"/>
        <v>0</v>
      </c>
      <c r="AN27" s="59">
        <v>0</v>
      </c>
      <c r="AO27" s="56">
        <f t="shared" si="14"/>
        <v>0</v>
      </c>
      <c r="AP27" s="56">
        <f t="shared" si="15"/>
        <v>0</v>
      </c>
      <c r="AQ27" s="58">
        <v>0</v>
      </c>
      <c r="AR27" s="56">
        <f t="shared" si="58"/>
        <v>0</v>
      </c>
      <c r="AS27" s="56">
        <f t="shared" si="59"/>
        <v>0</v>
      </c>
      <c r="AT27" s="58">
        <v>4</v>
      </c>
      <c r="AU27" s="56">
        <f t="shared" si="16"/>
        <v>134</v>
      </c>
      <c r="AV27" s="56">
        <f t="shared" si="17"/>
        <v>1607.7674668580923</v>
      </c>
      <c r="AW27" s="58">
        <v>5</v>
      </c>
      <c r="AX27" s="56">
        <f t="shared" si="18"/>
        <v>167.5</v>
      </c>
      <c r="AY27" s="56">
        <f t="shared" si="19"/>
        <v>2009.7093335726154</v>
      </c>
      <c r="AZ27" s="58">
        <v>1</v>
      </c>
      <c r="BA27" s="56">
        <f t="shared" si="20"/>
        <v>33.5</v>
      </c>
      <c r="BB27" s="56">
        <f t="shared" si="21"/>
        <v>401.9418667145231</v>
      </c>
      <c r="BC27" s="58">
        <v>0</v>
      </c>
      <c r="BD27" s="56">
        <f t="shared" si="22"/>
        <v>0</v>
      </c>
      <c r="BE27" s="56">
        <f t="shared" si="23"/>
        <v>0</v>
      </c>
      <c r="BF27" s="58">
        <v>0</v>
      </c>
      <c r="BG27" s="56">
        <f t="shared" si="24"/>
        <v>0</v>
      </c>
      <c r="BH27" s="56">
        <f t="shared" si="25"/>
        <v>0</v>
      </c>
      <c r="BI27" s="58"/>
      <c r="BJ27" s="56">
        <f t="shared" si="26"/>
        <v>0</v>
      </c>
      <c r="BK27" s="56">
        <f t="shared" si="27"/>
        <v>0</v>
      </c>
      <c r="BL27" s="58"/>
      <c r="BM27" s="56">
        <f t="shared" si="28"/>
        <v>0</v>
      </c>
      <c r="BN27" s="56">
        <f t="shared" si="29"/>
        <v>0</v>
      </c>
      <c r="BO27" s="58"/>
      <c r="BP27" s="56">
        <f t="shared" si="30"/>
        <v>0</v>
      </c>
      <c r="BQ27" s="56">
        <f t="shared" si="31"/>
        <v>0</v>
      </c>
      <c r="BR27" s="60">
        <v>0</v>
      </c>
      <c r="BS27" s="56">
        <f t="shared" si="32"/>
        <v>0</v>
      </c>
      <c r="BT27" s="56">
        <f t="shared" si="33"/>
        <v>0</v>
      </c>
      <c r="BU27" s="60"/>
      <c r="BV27" s="56">
        <f t="shared" si="34"/>
        <v>0</v>
      </c>
      <c r="BW27" s="56">
        <f t="shared" si="35"/>
        <v>0</v>
      </c>
      <c r="BX27" s="63">
        <v>0</v>
      </c>
      <c r="BY27" s="56">
        <f t="shared" si="36"/>
        <v>0</v>
      </c>
      <c r="BZ27" s="56">
        <f t="shared" si="37"/>
        <v>0</v>
      </c>
      <c r="CA27" s="60"/>
      <c r="CB27" s="56">
        <f t="shared" si="38"/>
        <v>0</v>
      </c>
      <c r="CC27" s="56">
        <f t="shared" si="39"/>
        <v>0</v>
      </c>
      <c r="CD27" s="60"/>
      <c r="CE27" s="56">
        <f t="shared" si="40"/>
        <v>0</v>
      </c>
      <c r="CF27" s="56">
        <f t="shared" si="41"/>
        <v>0</v>
      </c>
      <c r="CG27" s="60"/>
      <c r="CH27" s="56">
        <f t="shared" si="42"/>
        <v>0</v>
      </c>
      <c r="CI27" s="56">
        <f t="shared" si="43"/>
        <v>0</v>
      </c>
      <c r="CJ27" s="60"/>
      <c r="CK27" s="56">
        <f t="shared" si="44"/>
        <v>0</v>
      </c>
      <c r="CL27" s="56">
        <f t="shared" si="45"/>
        <v>0</v>
      </c>
      <c r="CM27" s="60"/>
      <c r="CN27" s="56">
        <f t="shared" si="46"/>
        <v>0</v>
      </c>
      <c r="CO27" s="56">
        <f t="shared" si="47"/>
        <v>0</v>
      </c>
      <c r="CP27" s="60"/>
      <c r="CQ27" s="56">
        <f t="shared" si="48"/>
        <v>0</v>
      </c>
      <c r="CR27" s="56">
        <f t="shared" si="49"/>
        <v>0</v>
      </c>
      <c r="CS27" s="60"/>
      <c r="CT27" s="56">
        <f t="shared" si="50"/>
        <v>0</v>
      </c>
      <c r="CU27" s="56">
        <f t="shared" si="51"/>
        <v>0</v>
      </c>
      <c r="CV27" s="58"/>
      <c r="CW27" s="56">
        <f t="shared" si="52"/>
        <v>0</v>
      </c>
      <c r="CX27" s="56">
        <f t="shared" si="53"/>
        <v>0</v>
      </c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2"/>
      <c r="DP27" s="42"/>
      <c r="DQ27" s="42"/>
      <c r="DR27" s="42"/>
    </row>
    <row r="28" spans="1:122" s="41" customFormat="1" ht="12.75">
      <c r="A28" s="53">
        <f t="shared" si="54"/>
        <v>34</v>
      </c>
      <c r="B28" s="54" t="s">
        <v>1</v>
      </c>
      <c r="C28" s="55">
        <f t="shared" si="55"/>
        <v>34.9</v>
      </c>
      <c r="D28" s="47"/>
      <c r="E28" s="47"/>
      <c r="F28" s="155"/>
      <c r="G28" s="60">
        <v>9</v>
      </c>
      <c r="H28" s="47">
        <f t="shared" si="0"/>
        <v>310.5</v>
      </c>
      <c r="I28" s="63" t="e">
        <f>0.000005*(POWER(#REF!,3.127))*G28</f>
        <v>#REF!</v>
      </c>
      <c r="J28" s="60"/>
      <c r="K28" s="47"/>
      <c r="L28" s="63"/>
      <c r="M28" s="60"/>
      <c r="N28" s="47"/>
      <c r="O28" s="63"/>
      <c r="P28" s="60"/>
      <c r="Q28" s="56">
        <f t="shared" si="1"/>
        <v>0</v>
      </c>
      <c r="R28" s="56">
        <f t="shared" si="60"/>
        <v>0</v>
      </c>
      <c r="S28" s="63"/>
      <c r="T28" s="56">
        <f t="shared" si="56"/>
        <v>0</v>
      </c>
      <c r="U28" s="56">
        <f t="shared" si="57"/>
        <v>0</v>
      </c>
      <c r="V28" s="58">
        <v>5</v>
      </c>
      <c r="W28" s="56">
        <f t="shared" si="2"/>
        <v>172.5</v>
      </c>
      <c r="X28" s="56">
        <f t="shared" si="3"/>
        <v>2220.559205830371</v>
      </c>
      <c r="Y28" s="58">
        <v>6</v>
      </c>
      <c r="Z28" s="56">
        <f t="shared" si="4"/>
        <v>207</v>
      </c>
      <c r="AA28" s="56">
        <f t="shared" si="5"/>
        <v>2664.671046996445</v>
      </c>
      <c r="AB28" s="58">
        <v>0</v>
      </c>
      <c r="AC28" s="56">
        <f t="shared" si="6"/>
        <v>0</v>
      </c>
      <c r="AD28" s="56">
        <f t="shared" si="7"/>
        <v>0</v>
      </c>
      <c r="AE28" s="58">
        <v>0</v>
      </c>
      <c r="AF28" s="56">
        <f t="shared" si="8"/>
        <v>0</v>
      </c>
      <c r="AG28" s="56">
        <f t="shared" si="9"/>
        <v>0</v>
      </c>
      <c r="AH28" s="58">
        <v>0</v>
      </c>
      <c r="AI28" s="56">
        <f t="shared" si="10"/>
        <v>0</v>
      </c>
      <c r="AJ28" s="56">
        <f t="shared" si="11"/>
        <v>0</v>
      </c>
      <c r="AK28" s="58">
        <v>0</v>
      </c>
      <c r="AL28" s="56">
        <f t="shared" si="12"/>
        <v>0</v>
      </c>
      <c r="AM28" s="56">
        <f t="shared" si="13"/>
        <v>0</v>
      </c>
      <c r="AN28" s="59">
        <v>0</v>
      </c>
      <c r="AO28" s="56">
        <f t="shared" si="14"/>
        <v>0</v>
      </c>
      <c r="AP28" s="56">
        <f t="shared" si="15"/>
        <v>0</v>
      </c>
      <c r="AQ28" s="58">
        <v>2</v>
      </c>
      <c r="AR28" s="56">
        <f t="shared" si="58"/>
        <v>69</v>
      </c>
      <c r="AS28" s="56">
        <f t="shared" si="59"/>
        <v>888.2236823321483</v>
      </c>
      <c r="AT28" s="58">
        <v>6</v>
      </c>
      <c r="AU28" s="56">
        <f t="shared" si="16"/>
        <v>207</v>
      </c>
      <c r="AV28" s="56">
        <f t="shared" si="17"/>
        <v>2664.671046996445</v>
      </c>
      <c r="AW28" s="58">
        <v>0</v>
      </c>
      <c r="AX28" s="56">
        <f t="shared" si="18"/>
        <v>0</v>
      </c>
      <c r="AY28" s="56">
        <f t="shared" si="19"/>
        <v>0</v>
      </c>
      <c r="AZ28" s="58">
        <v>0</v>
      </c>
      <c r="BA28" s="56">
        <f t="shared" si="20"/>
        <v>0</v>
      </c>
      <c r="BB28" s="56">
        <f t="shared" si="21"/>
        <v>0</v>
      </c>
      <c r="BC28" s="58">
        <v>0</v>
      </c>
      <c r="BD28" s="56">
        <f t="shared" si="22"/>
        <v>0</v>
      </c>
      <c r="BE28" s="56">
        <f t="shared" si="23"/>
        <v>0</v>
      </c>
      <c r="BF28" s="58">
        <v>0</v>
      </c>
      <c r="BG28" s="56">
        <f t="shared" si="24"/>
        <v>0</v>
      </c>
      <c r="BH28" s="56">
        <f t="shared" si="25"/>
        <v>0</v>
      </c>
      <c r="BI28" s="58"/>
      <c r="BJ28" s="56">
        <f t="shared" si="26"/>
        <v>0</v>
      </c>
      <c r="BK28" s="56">
        <f t="shared" si="27"/>
        <v>0</v>
      </c>
      <c r="BL28" s="58"/>
      <c r="BM28" s="56">
        <f t="shared" si="28"/>
        <v>0</v>
      </c>
      <c r="BN28" s="56">
        <f t="shared" si="29"/>
        <v>0</v>
      </c>
      <c r="BO28" s="60"/>
      <c r="BP28" s="56">
        <f t="shared" si="30"/>
        <v>0</v>
      </c>
      <c r="BQ28" s="56">
        <f t="shared" si="31"/>
        <v>0</v>
      </c>
      <c r="BR28" s="60">
        <v>0</v>
      </c>
      <c r="BS28" s="56">
        <f t="shared" si="32"/>
        <v>0</v>
      </c>
      <c r="BT28" s="56">
        <f t="shared" si="33"/>
        <v>0</v>
      </c>
      <c r="BU28" s="60"/>
      <c r="BV28" s="56">
        <f t="shared" si="34"/>
        <v>0</v>
      </c>
      <c r="BW28" s="56">
        <f t="shared" si="35"/>
        <v>0</v>
      </c>
      <c r="BX28" s="63">
        <v>0</v>
      </c>
      <c r="BY28" s="56">
        <f t="shared" si="36"/>
        <v>0</v>
      </c>
      <c r="BZ28" s="56">
        <f t="shared" si="37"/>
        <v>0</v>
      </c>
      <c r="CA28" s="60"/>
      <c r="CB28" s="56">
        <f t="shared" si="38"/>
        <v>0</v>
      </c>
      <c r="CC28" s="56">
        <f t="shared" si="39"/>
        <v>0</v>
      </c>
      <c r="CD28" s="60"/>
      <c r="CE28" s="56">
        <f t="shared" si="40"/>
        <v>0</v>
      </c>
      <c r="CF28" s="56">
        <f t="shared" si="41"/>
        <v>0</v>
      </c>
      <c r="CG28" s="60"/>
      <c r="CH28" s="56">
        <f t="shared" si="42"/>
        <v>0</v>
      </c>
      <c r="CI28" s="56">
        <f t="shared" si="43"/>
        <v>0</v>
      </c>
      <c r="CJ28" s="60"/>
      <c r="CK28" s="56">
        <f t="shared" si="44"/>
        <v>0</v>
      </c>
      <c r="CL28" s="56">
        <f t="shared" si="45"/>
        <v>0</v>
      </c>
      <c r="CM28" s="60"/>
      <c r="CN28" s="56">
        <f t="shared" si="46"/>
        <v>0</v>
      </c>
      <c r="CO28" s="56">
        <f t="shared" si="47"/>
        <v>0</v>
      </c>
      <c r="CP28" s="60"/>
      <c r="CQ28" s="56">
        <f t="shared" si="48"/>
        <v>0</v>
      </c>
      <c r="CR28" s="56">
        <f t="shared" si="49"/>
        <v>0</v>
      </c>
      <c r="CS28" s="60"/>
      <c r="CT28" s="56">
        <f t="shared" si="50"/>
        <v>0</v>
      </c>
      <c r="CU28" s="56">
        <f t="shared" si="51"/>
        <v>0</v>
      </c>
      <c r="CV28" s="58"/>
      <c r="CW28" s="56">
        <f t="shared" si="52"/>
        <v>0</v>
      </c>
      <c r="CX28" s="56">
        <f t="shared" si="53"/>
        <v>0</v>
      </c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2"/>
      <c r="DP28" s="42"/>
      <c r="DQ28" s="42"/>
      <c r="DR28" s="42"/>
    </row>
    <row r="29" spans="1:122" s="41" customFormat="1" ht="12.75">
      <c r="A29" s="53">
        <f t="shared" si="54"/>
        <v>35</v>
      </c>
      <c r="B29" s="54" t="s">
        <v>1</v>
      </c>
      <c r="C29" s="55">
        <f t="shared" si="55"/>
        <v>35.9</v>
      </c>
      <c r="D29" s="47">
        <v>2</v>
      </c>
      <c r="E29" s="47">
        <f aca="true" t="shared" si="61" ref="E29:E42">(A29+0.5)*D29</f>
        <v>71</v>
      </c>
      <c r="F29" s="63" t="e">
        <f>0.000005*(POWER(#REF!,3.127))*D29</f>
        <v>#REF!</v>
      </c>
      <c r="G29" s="63">
        <v>3</v>
      </c>
      <c r="H29" s="47">
        <f t="shared" si="0"/>
        <v>106.5</v>
      </c>
      <c r="I29" s="63" t="e">
        <f>0.000005*(POWER(#REF!,3.127))*G29</f>
        <v>#REF!</v>
      </c>
      <c r="J29" s="60"/>
      <c r="K29" s="47"/>
      <c r="L29" s="63"/>
      <c r="M29" s="60"/>
      <c r="N29" s="60"/>
      <c r="O29" s="63"/>
      <c r="P29" s="60"/>
      <c r="Q29" s="56">
        <f t="shared" si="1"/>
        <v>0</v>
      </c>
      <c r="R29" s="56">
        <f t="shared" si="60"/>
        <v>0</v>
      </c>
      <c r="S29" s="63"/>
      <c r="T29" s="56">
        <f t="shared" si="56"/>
        <v>0</v>
      </c>
      <c r="U29" s="56">
        <f t="shared" si="57"/>
        <v>0</v>
      </c>
      <c r="V29" s="58">
        <v>2</v>
      </c>
      <c r="W29" s="56">
        <f t="shared" si="2"/>
        <v>71</v>
      </c>
      <c r="X29" s="56">
        <f t="shared" si="3"/>
        <v>978.6182500113342</v>
      </c>
      <c r="Y29" s="58">
        <v>1</v>
      </c>
      <c r="Z29" s="56">
        <f t="shared" si="4"/>
        <v>35.5</v>
      </c>
      <c r="AA29" s="56">
        <f t="shared" si="5"/>
        <v>489.3091250056671</v>
      </c>
      <c r="AB29" s="58">
        <v>0</v>
      </c>
      <c r="AC29" s="56">
        <f t="shared" si="6"/>
        <v>0</v>
      </c>
      <c r="AD29" s="56">
        <f t="shared" si="7"/>
        <v>0</v>
      </c>
      <c r="AE29" s="58">
        <v>0</v>
      </c>
      <c r="AF29" s="56">
        <f t="shared" si="8"/>
        <v>0</v>
      </c>
      <c r="AG29" s="56">
        <f t="shared" si="9"/>
        <v>0</v>
      </c>
      <c r="AH29" s="58">
        <v>0</v>
      </c>
      <c r="AI29" s="56">
        <f t="shared" si="10"/>
        <v>0</v>
      </c>
      <c r="AJ29" s="56">
        <f t="shared" si="11"/>
        <v>0</v>
      </c>
      <c r="AK29" s="58">
        <v>0</v>
      </c>
      <c r="AL29" s="56">
        <f t="shared" si="12"/>
        <v>0</v>
      </c>
      <c r="AM29" s="56">
        <f t="shared" si="13"/>
        <v>0</v>
      </c>
      <c r="AN29" s="59">
        <v>0</v>
      </c>
      <c r="AO29" s="56">
        <f t="shared" si="14"/>
        <v>0</v>
      </c>
      <c r="AP29" s="56">
        <f t="shared" si="15"/>
        <v>0</v>
      </c>
      <c r="AQ29" s="58">
        <v>6</v>
      </c>
      <c r="AR29" s="56">
        <f t="shared" si="58"/>
        <v>213</v>
      </c>
      <c r="AS29" s="56">
        <f t="shared" si="59"/>
        <v>2935.854750034003</v>
      </c>
      <c r="AT29" s="58">
        <v>0</v>
      </c>
      <c r="AU29" s="56">
        <f t="shared" si="16"/>
        <v>0</v>
      </c>
      <c r="AV29" s="56">
        <f t="shared" si="17"/>
        <v>0</v>
      </c>
      <c r="AW29" s="58">
        <v>0</v>
      </c>
      <c r="AX29" s="56">
        <f t="shared" si="18"/>
        <v>0</v>
      </c>
      <c r="AY29" s="56">
        <f t="shared" si="19"/>
        <v>0</v>
      </c>
      <c r="AZ29" s="58">
        <v>0</v>
      </c>
      <c r="BA29" s="56">
        <f t="shared" si="20"/>
        <v>0</v>
      </c>
      <c r="BB29" s="56">
        <f t="shared" si="21"/>
        <v>0</v>
      </c>
      <c r="BC29" s="58">
        <v>0</v>
      </c>
      <c r="BD29" s="56">
        <f t="shared" si="22"/>
        <v>0</v>
      </c>
      <c r="BE29" s="56">
        <f t="shared" si="23"/>
        <v>0</v>
      </c>
      <c r="BF29" s="58">
        <v>0</v>
      </c>
      <c r="BG29" s="56">
        <f t="shared" si="24"/>
        <v>0</v>
      </c>
      <c r="BH29" s="56">
        <f t="shared" si="25"/>
        <v>0</v>
      </c>
      <c r="BI29" s="58"/>
      <c r="BJ29" s="56">
        <f t="shared" si="26"/>
        <v>0</v>
      </c>
      <c r="BK29" s="56">
        <f t="shared" si="27"/>
        <v>0</v>
      </c>
      <c r="BL29" s="58"/>
      <c r="BM29" s="56">
        <f t="shared" si="28"/>
        <v>0</v>
      </c>
      <c r="BN29" s="56">
        <f t="shared" si="29"/>
        <v>0</v>
      </c>
      <c r="BO29" s="60"/>
      <c r="BP29" s="56">
        <f t="shared" si="30"/>
        <v>0</v>
      </c>
      <c r="BQ29" s="56">
        <f t="shared" si="31"/>
        <v>0</v>
      </c>
      <c r="BR29" s="60">
        <v>0</v>
      </c>
      <c r="BS29" s="56">
        <f t="shared" si="32"/>
        <v>0</v>
      </c>
      <c r="BT29" s="56">
        <f t="shared" si="33"/>
        <v>0</v>
      </c>
      <c r="BU29" s="60"/>
      <c r="BV29" s="56">
        <f t="shared" si="34"/>
        <v>0</v>
      </c>
      <c r="BW29" s="56">
        <f t="shared" si="35"/>
        <v>0</v>
      </c>
      <c r="BX29" s="63">
        <v>0</v>
      </c>
      <c r="BY29" s="56">
        <f t="shared" si="36"/>
        <v>0</v>
      </c>
      <c r="BZ29" s="56">
        <f t="shared" si="37"/>
        <v>0</v>
      </c>
      <c r="CA29" s="60"/>
      <c r="CB29" s="56">
        <f t="shared" si="38"/>
        <v>0</v>
      </c>
      <c r="CC29" s="56">
        <f t="shared" si="39"/>
        <v>0</v>
      </c>
      <c r="CD29" s="60"/>
      <c r="CE29" s="56">
        <f t="shared" si="40"/>
        <v>0</v>
      </c>
      <c r="CF29" s="56">
        <f t="shared" si="41"/>
        <v>0</v>
      </c>
      <c r="CG29" s="60"/>
      <c r="CH29" s="56">
        <f t="shared" si="42"/>
        <v>0</v>
      </c>
      <c r="CI29" s="56">
        <f t="shared" si="43"/>
        <v>0</v>
      </c>
      <c r="CJ29" s="60"/>
      <c r="CK29" s="56">
        <f t="shared" si="44"/>
        <v>0</v>
      </c>
      <c r="CL29" s="56">
        <f t="shared" si="45"/>
        <v>0</v>
      </c>
      <c r="CM29" s="60"/>
      <c r="CN29" s="56">
        <f t="shared" si="46"/>
        <v>0</v>
      </c>
      <c r="CO29" s="56">
        <f t="shared" si="47"/>
        <v>0</v>
      </c>
      <c r="CP29" s="60"/>
      <c r="CQ29" s="56">
        <f t="shared" si="48"/>
        <v>0</v>
      </c>
      <c r="CR29" s="56">
        <f t="shared" si="49"/>
        <v>0</v>
      </c>
      <c r="CS29" s="60"/>
      <c r="CT29" s="56">
        <f t="shared" si="50"/>
        <v>0</v>
      </c>
      <c r="CU29" s="56">
        <f t="shared" si="51"/>
        <v>0</v>
      </c>
      <c r="CV29" s="58"/>
      <c r="CW29" s="56">
        <f t="shared" si="52"/>
        <v>0</v>
      </c>
      <c r="CX29" s="56">
        <f t="shared" si="53"/>
        <v>0</v>
      </c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2"/>
      <c r="DP29" s="42"/>
      <c r="DQ29" s="42"/>
      <c r="DR29" s="42"/>
    </row>
    <row r="30" spans="1:122" s="41" customFormat="1" ht="12.75">
      <c r="A30" s="53">
        <f t="shared" si="54"/>
        <v>36</v>
      </c>
      <c r="B30" s="54" t="s">
        <v>1</v>
      </c>
      <c r="C30" s="55">
        <f t="shared" si="55"/>
        <v>36.9</v>
      </c>
      <c r="D30" s="47">
        <v>3</v>
      </c>
      <c r="E30" s="47">
        <f t="shared" si="61"/>
        <v>109.5</v>
      </c>
      <c r="F30" s="63" t="e">
        <f>0.000005*(POWER(#REF!,3.127))*D30</f>
        <v>#REF!</v>
      </c>
      <c r="G30" s="63"/>
      <c r="H30" s="47">
        <f t="shared" si="0"/>
        <v>0</v>
      </c>
      <c r="I30" s="63"/>
      <c r="J30" s="60">
        <v>1</v>
      </c>
      <c r="K30" s="47">
        <f aca="true" t="shared" si="62" ref="K30:K42">(A30+0.5)*J30</f>
        <v>36.5</v>
      </c>
      <c r="L30" s="63" t="e">
        <f>0.000005*(POWER(#REF!,3.127))*J30</f>
        <v>#REF!</v>
      </c>
      <c r="M30" s="60"/>
      <c r="N30" s="60"/>
      <c r="O30" s="63"/>
      <c r="P30" s="60"/>
      <c r="Q30" s="56">
        <f t="shared" si="1"/>
        <v>0</v>
      </c>
      <c r="R30" s="56">
        <f t="shared" si="60"/>
        <v>0</v>
      </c>
      <c r="S30" s="63"/>
      <c r="T30" s="56">
        <f t="shared" si="56"/>
        <v>0</v>
      </c>
      <c r="U30" s="56">
        <f t="shared" si="57"/>
        <v>0</v>
      </c>
      <c r="V30" s="58">
        <v>2</v>
      </c>
      <c r="W30" s="56">
        <f t="shared" si="2"/>
        <v>73</v>
      </c>
      <c r="X30" s="56">
        <f t="shared" si="3"/>
        <v>1075.3130756001424</v>
      </c>
      <c r="Y30" s="58">
        <v>0</v>
      </c>
      <c r="Z30" s="56">
        <f t="shared" si="4"/>
        <v>0</v>
      </c>
      <c r="AA30" s="56">
        <f t="shared" si="5"/>
        <v>0</v>
      </c>
      <c r="AB30" s="60">
        <v>0</v>
      </c>
      <c r="AC30" s="56">
        <f t="shared" si="6"/>
        <v>0</v>
      </c>
      <c r="AD30" s="56">
        <f t="shared" si="7"/>
        <v>0</v>
      </c>
      <c r="AE30" s="60">
        <v>0</v>
      </c>
      <c r="AF30" s="56">
        <f t="shared" si="8"/>
        <v>0</v>
      </c>
      <c r="AG30" s="56">
        <f t="shared" si="9"/>
        <v>0</v>
      </c>
      <c r="AH30" s="58">
        <v>0</v>
      </c>
      <c r="AI30" s="56">
        <f t="shared" si="10"/>
        <v>0</v>
      </c>
      <c r="AJ30" s="56">
        <f t="shared" si="11"/>
        <v>0</v>
      </c>
      <c r="AK30" s="58">
        <v>0</v>
      </c>
      <c r="AL30" s="56">
        <f t="shared" si="12"/>
        <v>0</v>
      </c>
      <c r="AM30" s="56">
        <f t="shared" si="13"/>
        <v>0</v>
      </c>
      <c r="AN30" s="59">
        <v>1</v>
      </c>
      <c r="AO30" s="56">
        <f t="shared" si="14"/>
        <v>36.5</v>
      </c>
      <c r="AP30" s="56">
        <f t="shared" si="15"/>
        <v>537.6565378000712</v>
      </c>
      <c r="AQ30" s="58">
        <v>0</v>
      </c>
      <c r="AR30" s="56">
        <f t="shared" si="58"/>
        <v>0</v>
      </c>
      <c r="AS30" s="56">
        <f t="shared" si="59"/>
        <v>0</v>
      </c>
      <c r="AT30" s="58">
        <v>0</v>
      </c>
      <c r="AU30" s="56">
        <f t="shared" si="16"/>
        <v>0</v>
      </c>
      <c r="AV30" s="56">
        <f t="shared" si="17"/>
        <v>0</v>
      </c>
      <c r="AW30" s="58">
        <v>0</v>
      </c>
      <c r="AX30" s="56">
        <f t="shared" si="18"/>
        <v>0</v>
      </c>
      <c r="AY30" s="56">
        <f t="shared" si="19"/>
        <v>0</v>
      </c>
      <c r="AZ30" s="58">
        <v>0</v>
      </c>
      <c r="BA30" s="56">
        <f t="shared" si="20"/>
        <v>0</v>
      </c>
      <c r="BB30" s="56">
        <f t="shared" si="21"/>
        <v>0</v>
      </c>
      <c r="BC30" s="58">
        <v>0</v>
      </c>
      <c r="BD30" s="56">
        <f t="shared" si="22"/>
        <v>0</v>
      </c>
      <c r="BE30" s="56">
        <f t="shared" si="23"/>
        <v>0</v>
      </c>
      <c r="BF30" s="58">
        <v>0</v>
      </c>
      <c r="BG30" s="56">
        <f t="shared" si="24"/>
        <v>0</v>
      </c>
      <c r="BH30" s="56">
        <f t="shared" si="25"/>
        <v>0</v>
      </c>
      <c r="BI30" s="58"/>
      <c r="BJ30" s="56">
        <f t="shared" si="26"/>
        <v>0</v>
      </c>
      <c r="BK30" s="56">
        <f t="shared" si="27"/>
        <v>0</v>
      </c>
      <c r="BL30" s="58"/>
      <c r="BM30" s="56">
        <f t="shared" si="28"/>
        <v>0</v>
      </c>
      <c r="BN30" s="56">
        <f t="shared" si="29"/>
        <v>0</v>
      </c>
      <c r="BO30" s="60"/>
      <c r="BP30" s="56">
        <f t="shared" si="30"/>
        <v>0</v>
      </c>
      <c r="BQ30" s="56">
        <f t="shared" si="31"/>
        <v>0</v>
      </c>
      <c r="BR30" s="60">
        <v>0</v>
      </c>
      <c r="BS30" s="56">
        <f t="shared" si="32"/>
        <v>0</v>
      </c>
      <c r="BT30" s="56">
        <f t="shared" si="33"/>
        <v>0</v>
      </c>
      <c r="BU30" s="60"/>
      <c r="BV30" s="56">
        <f t="shared" si="34"/>
        <v>0</v>
      </c>
      <c r="BW30" s="56">
        <f t="shared" si="35"/>
        <v>0</v>
      </c>
      <c r="BX30" s="63">
        <v>0</v>
      </c>
      <c r="BY30" s="56">
        <f t="shared" si="36"/>
        <v>0</v>
      </c>
      <c r="BZ30" s="56">
        <f t="shared" si="37"/>
        <v>0</v>
      </c>
      <c r="CA30" s="60"/>
      <c r="CB30" s="56">
        <f t="shared" si="38"/>
        <v>0</v>
      </c>
      <c r="CC30" s="56">
        <f t="shared" si="39"/>
        <v>0</v>
      </c>
      <c r="CD30" s="60"/>
      <c r="CE30" s="56">
        <f t="shared" si="40"/>
        <v>0</v>
      </c>
      <c r="CF30" s="56">
        <f t="shared" si="41"/>
        <v>0</v>
      </c>
      <c r="CG30" s="60"/>
      <c r="CH30" s="56">
        <f t="shared" si="42"/>
        <v>0</v>
      </c>
      <c r="CI30" s="56">
        <f t="shared" si="43"/>
        <v>0</v>
      </c>
      <c r="CJ30" s="60"/>
      <c r="CK30" s="56">
        <f t="shared" si="44"/>
        <v>0</v>
      </c>
      <c r="CL30" s="56">
        <f t="shared" si="45"/>
        <v>0</v>
      </c>
      <c r="CM30" s="60"/>
      <c r="CN30" s="56">
        <f t="shared" si="46"/>
        <v>0</v>
      </c>
      <c r="CO30" s="56">
        <f t="shared" si="47"/>
        <v>0</v>
      </c>
      <c r="CP30" s="60"/>
      <c r="CQ30" s="56">
        <f t="shared" si="48"/>
        <v>0</v>
      </c>
      <c r="CR30" s="56">
        <f t="shared" si="49"/>
        <v>0</v>
      </c>
      <c r="CS30" s="60"/>
      <c r="CT30" s="56">
        <f t="shared" si="50"/>
        <v>0</v>
      </c>
      <c r="CU30" s="56">
        <f t="shared" si="51"/>
        <v>0</v>
      </c>
      <c r="CV30" s="58"/>
      <c r="CW30" s="56">
        <f t="shared" si="52"/>
        <v>0</v>
      </c>
      <c r="CX30" s="56">
        <f t="shared" si="53"/>
        <v>0</v>
      </c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2"/>
      <c r="DP30" s="42"/>
      <c r="DQ30" s="42"/>
      <c r="DR30" s="42"/>
    </row>
    <row r="31" spans="1:122" s="41" customFormat="1" ht="12.75">
      <c r="A31" s="53">
        <f t="shared" si="54"/>
        <v>37</v>
      </c>
      <c r="B31" s="54" t="s">
        <v>1</v>
      </c>
      <c r="C31" s="55">
        <f t="shared" si="55"/>
        <v>37.9</v>
      </c>
      <c r="D31" s="47">
        <v>2</v>
      </c>
      <c r="E31" s="47">
        <f t="shared" si="61"/>
        <v>75</v>
      </c>
      <c r="F31" s="63" t="e">
        <f>0.000005*(POWER(#REF!,3.127))*D31</f>
        <v>#REF!</v>
      </c>
      <c r="G31" s="63"/>
      <c r="H31" s="47">
        <f t="shared" si="0"/>
        <v>0</v>
      </c>
      <c r="I31" s="60"/>
      <c r="J31" s="60">
        <v>3</v>
      </c>
      <c r="K31" s="47">
        <f t="shared" si="62"/>
        <v>112.5</v>
      </c>
      <c r="L31" s="63" t="e">
        <f>0.000005*(POWER(#REF!,3.127))*J31</f>
        <v>#REF!</v>
      </c>
      <c r="M31" s="60"/>
      <c r="N31" s="60"/>
      <c r="O31" s="60"/>
      <c r="P31" s="60"/>
      <c r="Q31" s="56">
        <f t="shared" si="1"/>
        <v>0</v>
      </c>
      <c r="R31" s="56">
        <f t="shared" si="60"/>
        <v>0</v>
      </c>
      <c r="S31" s="63"/>
      <c r="T31" s="56">
        <f t="shared" si="56"/>
        <v>0</v>
      </c>
      <c r="U31" s="56">
        <f t="shared" si="57"/>
        <v>0</v>
      </c>
      <c r="V31" s="58">
        <v>1</v>
      </c>
      <c r="W31" s="56">
        <f t="shared" si="2"/>
        <v>37.5</v>
      </c>
      <c r="X31" s="56">
        <f t="shared" si="3"/>
        <v>589.2782627426133</v>
      </c>
      <c r="Y31" s="63">
        <v>0</v>
      </c>
      <c r="Z31" s="56">
        <f t="shared" si="4"/>
        <v>0</v>
      </c>
      <c r="AA31" s="56">
        <f t="shared" si="5"/>
        <v>0</v>
      </c>
      <c r="AB31" s="60">
        <v>0</v>
      </c>
      <c r="AC31" s="56">
        <f t="shared" si="6"/>
        <v>0</v>
      </c>
      <c r="AD31" s="56">
        <f t="shared" si="7"/>
        <v>0</v>
      </c>
      <c r="AE31" s="60">
        <v>0</v>
      </c>
      <c r="AF31" s="56">
        <f t="shared" si="8"/>
        <v>0</v>
      </c>
      <c r="AG31" s="56">
        <f t="shared" si="9"/>
        <v>0</v>
      </c>
      <c r="AH31" s="58">
        <v>0</v>
      </c>
      <c r="AI31" s="56">
        <f t="shared" si="10"/>
        <v>0</v>
      </c>
      <c r="AJ31" s="56">
        <f t="shared" si="11"/>
        <v>0</v>
      </c>
      <c r="AK31" s="58">
        <v>0</v>
      </c>
      <c r="AL31" s="56">
        <f t="shared" si="12"/>
        <v>0</v>
      </c>
      <c r="AM31" s="56">
        <f t="shared" si="13"/>
        <v>0</v>
      </c>
      <c r="AN31" s="59">
        <v>1</v>
      </c>
      <c r="AO31" s="56">
        <f t="shared" si="14"/>
        <v>37.5</v>
      </c>
      <c r="AP31" s="56">
        <f t="shared" si="15"/>
        <v>589.2782627426133</v>
      </c>
      <c r="AQ31" s="58">
        <v>0</v>
      </c>
      <c r="AR31" s="56">
        <f t="shared" si="58"/>
        <v>0</v>
      </c>
      <c r="AS31" s="56">
        <f t="shared" si="59"/>
        <v>0</v>
      </c>
      <c r="AT31" s="58">
        <v>0</v>
      </c>
      <c r="AU31" s="56">
        <f t="shared" si="16"/>
        <v>0</v>
      </c>
      <c r="AV31" s="56">
        <f t="shared" si="17"/>
        <v>0</v>
      </c>
      <c r="AW31" s="58">
        <v>0</v>
      </c>
      <c r="AX31" s="56">
        <f t="shared" si="18"/>
        <v>0</v>
      </c>
      <c r="AY31" s="56">
        <f t="shared" si="19"/>
        <v>0</v>
      </c>
      <c r="AZ31" s="58">
        <v>0</v>
      </c>
      <c r="BA31" s="56">
        <f t="shared" si="20"/>
        <v>0</v>
      </c>
      <c r="BB31" s="56">
        <f t="shared" si="21"/>
        <v>0</v>
      </c>
      <c r="BC31" s="58">
        <v>0</v>
      </c>
      <c r="BD31" s="56">
        <f t="shared" si="22"/>
        <v>0</v>
      </c>
      <c r="BE31" s="56">
        <f t="shared" si="23"/>
        <v>0</v>
      </c>
      <c r="BF31" s="60">
        <v>0</v>
      </c>
      <c r="BG31" s="56">
        <f t="shared" si="24"/>
        <v>0</v>
      </c>
      <c r="BH31" s="56">
        <f t="shared" si="25"/>
        <v>0</v>
      </c>
      <c r="BI31" s="60"/>
      <c r="BJ31" s="56">
        <f t="shared" si="26"/>
        <v>0</v>
      </c>
      <c r="BK31" s="56">
        <f t="shared" si="27"/>
        <v>0</v>
      </c>
      <c r="BL31" s="60"/>
      <c r="BM31" s="56">
        <f t="shared" si="28"/>
        <v>0</v>
      </c>
      <c r="BN31" s="56">
        <f t="shared" si="29"/>
        <v>0</v>
      </c>
      <c r="BO31" s="60"/>
      <c r="BP31" s="56">
        <f t="shared" si="30"/>
        <v>0</v>
      </c>
      <c r="BQ31" s="56">
        <f t="shared" si="31"/>
        <v>0</v>
      </c>
      <c r="BR31" s="60">
        <v>0</v>
      </c>
      <c r="BS31" s="56">
        <f t="shared" si="32"/>
        <v>0</v>
      </c>
      <c r="BT31" s="56">
        <f t="shared" si="33"/>
        <v>0</v>
      </c>
      <c r="BU31" s="60"/>
      <c r="BV31" s="56">
        <f t="shared" si="34"/>
        <v>0</v>
      </c>
      <c r="BW31" s="56">
        <f t="shared" si="35"/>
        <v>0</v>
      </c>
      <c r="BX31" s="60">
        <v>0</v>
      </c>
      <c r="BY31" s="56">
        <f t="shared" si="36"/>
        <v>0</v>
      </c>
      <c r="BZ31" s="56">
        <f t="shared" si="37"/>
        <v>0</v>
      </c>
      <c r="CA31" s="60"/>
      <c r="CB31" s="56">
        <f t="shared" si="38"/>
        <v>0</v>
      </c>
      <c r="CC31" s="56">
        <f t="shared" si="39"/>
        <v>0</v>
      </c>
      <c r="CD31" s="60"/>
      <c r="CE31" s="56">
        <f t="shared" si="40"/>
        <v>0</v>
      </c>
      <c r="CF31" s="56">
        <f t="shared" si="41"/>
        <v>0</v>
      </c>
      <c r="CG31" s="60"/>
      <c r="CH31" s="56">
        <f t="shared" si="42"/>
        <v>0</v>
      </c>
      <c r="CI31" s="56">
        <f t="shared" si="43"/>
        <v>0</v>
      </c>
      <c r="CJ31" s="60"/>
      <c r="CK31" s="56">
        <f t="shared" si="44"/>
        <v>0</v>
      </c>
      <c r="CL31" s="56">
        <f t="shared" si="45"/>
        <v>0</v>
      </c>
      <c r="CM31" s="60"/>
      <c r="CN31" s="56">
        <f t="shared" si="46"/>
        <v>0</v>
      </c>
      <c r="CO31" s="56">
        <f t="shared" si="47"/>
        <v>0</v>
      </c>
      <c r="CP31" s="60"/>
      <c r="CQ31" s="56">
        <f t="shared" si="48"/>
        <v>0</v>
      </c>
      <c r="CR31" s="56">
        <f t="shared" si="49"/>
        <v>0</v>
      </c>
      <c r="CS31" s="60"/>
      <c r="CT31" s="56">
        <f t="shared" si="50"/>
        <v>0</v>
      </c>
      <c r="CU31" s="56">
        <f t="shared" si="51"/>
        <v>0</v>
      </c>
      <c r="CV31" s="58"/>
      <c r="CW31" s="56">
        <f t="shared" si="52"/>
        <v>0</v>
      </c>
      <c r="CX31" s="56">
        <f t="shared" si="53"/>
        <v>0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2"/>
      <c r="DP31" s="42"/>
      <c r="DQ31" s="42"/>
      <c r="DR31" s="42"/>
    </row>
    <row r="32" spans="1:122" s="41" customFormat="1" ht="12.75">
      <c r="A32" s="53">
        <f t="shared" si="54"/>
        <v>38</v>
      </c>
      <c r="B32" s="54" t="s">
        <v>1</v>
      </c>
      <c r="C32" s="55">
        <f t="shared" si="55"/>
        <v>38.9</v>
      </c>
      <c r="D32" s="47"/>
      <c r="E32" s="47">
        <f t="shared" si="61"/>
        <v>0</v>
      </c>
      <c r="F32" s="63" t="e">
        <f>0.000005*(POWER(#REF!,3.127))*D32</f>
        <v>#REF!</v>
      </c>
      <c r="G32" s="63"/>
      <c r="H32" s="47">
        <f t="shared" si="0"/>
        <v>0</v>
      </c>
      <c r="I32" s="60"/>
      <c r="J32" s="60"/>
      <c r="K32" s="47">
        <f t="shared" si="62"/>
        <v>0</v>
      </c>
      <c r="L32" s="63"/>
      <c r="M32" s="60"/>
      <c r="N32" s="60"/>
      <c r="O32" s="60"/>
      <c r="P32" s="60"/>
      <c r="Q32" s="56">
        <f t="shared" si="1"/>
        <v>0</v>
      </c>
      <c r="R32" s="56">
        <f t="shared" si="60"/>
        <v>0</v>
      </c>
      <c r="S32" s="63"/>
      <c r="T32" s="56">
        <f t="shared" si="56"/>
        <v>0</v>
      </c>
      <c r="U32" s="56">
        <f t="shared" si="57"/>
        <v>0</v>
      </c>
      <c r="V32" s="58">
        <v>1</v>
      </c>
      <c r="W32" s="56">
        <f t="shared" si="2"/>
        <v>38.5</v>
      </c>
      <c r="X32" s="56">
        <f t="shared" si="3"/>
        <v>644.2998238018744</v>
      </c>
      <c r="Y32" s="60">
        <v>0</v>
      </c>
      <c r="Z32" s="56">
        <f t="shared" si="4"/>
        <v>0</v>
      </c>
      <c r="AA32" s="56">
        <f t="shared" si="5"/>
        <v>0</v>
      </c>
      <c r="AB32" s="60">
        <v>0</v>
      </c>
      <c r="AC32" s="56">
        <f t="shared" si="6"/>
        <v>0</v>
      </c>
      <c r="AD32" s="56">
        <f t="shared" si="7"/>
        <v>0</v>
      </c>
      <c r="AE32" s="60">
        <v>0</v>
      </c>
      <c r="AF32" s="56">
        <f t="shared" si="8"/>
        <v>0</v>
      </c>
      <c r="AG32" s="56">
        <f t="shared" si="9"/>
        <v>0</v>
      </c>
      <c r="AH32" s="60">
        <v>0</v>
      </c>
      <c r="AI32" s="56">
        <f t="shared" si="10"/>
        <v>0</v>
      </c>
      <c r="AJ32" s="56">
        <f t="shared" si="11"/>
        <v>0</v>
      </c>
      <c r="AK32" s="58">
        <v>0</v>
      </c>
      <c r="AL32" s="56">
        <f t="shared" si="12"/>
        <v>0</v>
      </c>
      <c r="AM32" s="56">
        <f t="shared" si="13"/>
        <v>0</v>
      </c>
      <c r="AN32" s="59">
        <v>1</v>
      </c>
      <c r="AO32" s="56">
        <f t="shared" si="14"/>
        <v>38.5</v>
      </c>
      <c r="AP32" s="56">
        <f t="shared" si="15"/>
        <v>644.2998238018744</v>
      </c>
      <c r="AQ32" s="58">
        <v>1</v>
      </c>
      <c r="AR32" s="60"/>
      <c r="AS32" s="60"/>
      <c r="AT32" s="58">
        <v>0</v>
      </c>
      <c r="AU32" s="56">
        <f t="shared" si="16"/>
        <v>0</v>
      </c>
      <c r="AV32" s="56">
        <f t="shared" si="17"/>
        <v>0</v>
      </c>
      <c r="AW32" s="58">
        <v>0</v>
      </c>
      <c r="AX32" s="56">
        <f t="shared" si="18"/>
        <v>0</v>
      </c>
      <c r="AY32" s="56">
        <f t="shared" si="19"/>
        <v>0</v>
      </c>
      <c r="AZ32" s="60">
        <v>0</v>
      </c>
      <c r="BA32" s="56">
        <f t="shared" si="20"/>
        <v>0</v>
      </c>
      <c r="BB32" s="56">
        <f t="shared" si="21"/>
        <v>0</v>
      </c>
      <c r="BC32" s="58">
        <v>0</v>
      </c>
      <c r="BD32" s="56">
        <f t="shared" si="22"/>
        <v>0</v>
      </c>
      <c r="BE32" s="56">
        <f t="shared" si="23"/>
        <v>0</v>
      </c>
      <c r="BF32" s="60">
        <v>0</v>
      </c>
      <c r="BG32" s="56">
        <f t="shared" si="24"/>
        <v>0</v>
      </c>
      <c r="BH32" s="56">
        <f t="shared" si="25"/>
        <v>0</v>
      </c>
      <c r="BI32" s="60"/>
      <c r="BJ32" s="56">
        <f t="shared" si="26"/>
        <v>0</v>
      </c>
      <c r="BK32" s="56">
        <f t="shared" si="27"/>
        <v>0</v>
      </c>
      <c r="BL32" s="60"/>
      <c r="BM32" s="56">
        <f t="shared" si="28"/>
        <v>0</v>
      </c>
      <c r="BN32" s="56">
        <f t="shared" si="29"/>
        <v>0</v>
      </c>
      <c r="BO32" s="60"/>
      <c r="BP32" s="56">
        <f t="shared" si="30"/>
        <v>0</v>
      </c>
      <c r="BQ32" s="56">
        <f t="shared" si="31"/>
        <v>0</v>
      </c>
      <c r="BR32" s="60">
        <v>0</v>
      </c>
      <c r="BS32" s="56">
        <f t="shared" si="32"/>
        <v>0</v>
      </c>
      <c r="BT32" s="56">
        <f t="shared" si="33"/>
        <v>0</v>
      </c>
      <c r="BU32" s="60"/>
      <c r="BV32" s="56">
        <f t="shared" si="34"/>
        <v>0</v>
      </c>
      <c r="BW32" s="56">
        <f t="shared" si="35"/>
        <v>0</v>
      </c>
      <c r="BX32" s="60">
        <v>0</v>
      </c>
      <c r="BY32" s="56">
        <f t="shared" si="36"/>
        <v>0</v>
      </c>
      <c r="BZ32" s="56">
        <f t="shared" si="37"/>
        <v>0</v>
      </c>
      <c r="CA32" s="60"/>
      <c r="CB32" s="56">
        <f t="shared" si="38"/>
        <v>0</v>
      </c>
      <c r="CC32" s="56">
        <f t="shared" si="39"/>
        <v>0</v>
      </c>
      <c r="CD32" s="60"/>
      <c r="CE32" s="56">
        <f t="shared" si="40"/>
        <v>0</v>
      </c>
      <c r="CF32" s="56">
        <f t="shared" si="41"/>
        <v>0</v>
      </c>
      <c r="CG32" s="60"/>
      <c r="CH32" s="56">
        <f t="shared" si="42"/>
        <v>0</v>
      </c>
      <c r="CI32" s="56">
        <f t="shared" si="43"/>
        <v>0</v>
      </c>
      <c r="CJ32" s="60"/>
      <c r="CK32" s="56">
        <f t="shared" si="44"/>
        <v>0</v>
      </c>
      <c r="CL32" s="56">
        <f t="shared" si="45"/>
        <v>0</v>
      </c>
      <c r="CM32" s="60"/>
      <c r="CN32" s="56">
        <f t="shared" si="46"/>
        <v>0</v>
      </c>
      <c r="CO32" s="56">
        <f t="shared" si="47"/>
        <v>0</v>
      </c>
      <c r="CP32" s="60"/>
      <c r="CQ32" s="56">
        <f t="shared" si="48"/>
        <v>0</v>
      </c>
      <c r="CR32" s="56">
        <f t="shared" si="49"/>
        <v>0</v>
      </c>
      <c r="CS32" s="60"/>
      <c r="CT32" s="56">
        <f t="shared" si="50"/>
        <v>0</v>
      </c>
      <c r="CU32" s="56">
        <f t="shared" si="51"/>
        <v>0</v>
      </c>
      <c r="CV32" s="58"/>
      <c r="CW32" s="56">
        <f t="shared" si="52"/>
        <v>0</v>
      </c>
      <c r="CX32" s="56">
        <f t="shared" si="53"/>
        <v>0</v>
      </c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2"/>
      <c r="DP32" s="42"/>
      <c r="DQ32" s="42"/>
      <c r="DR32" s="42"/>
    </row>
    <row r="33" spans="1:122" s="41" customFormat="1" ht="12.75">
      <c r="A33" s="53">
        <f t="shared" si="54"/>
        <v>39</v>
      </c>
      <c r="B33" s="54" t="s">
        <v>1</v>
      </c>
      <c r="C33" s="55">
        <f t="shared" si="55"/>
        <v>39.9</v>
      </c>
      <c r="D33" s="47"/>
      <c r="E33" s="47">
        <f t="shared" si="61"/>
        <v>0</v>
      </c>
      <c r="F33" s="63" t="e">
        <f>0.000005*(POWER(#REF!,3.127))*D33</f>
        <v>#REF!</v>
      </c>
      <c r="G33" s="63"/>
      <c r="H33" s="47">
        <f t="shared" si="0"/>
        <v>0</v>
      </c>
      <c r="I33" s="60"/>
      <c r="J33" s="60">
        <v>1</v>
      </c>
      <c r="K33" s="47">
        <f t="shared" si="62"/>
        <v>39.5</v>
      </c>
      <c r="L33" s="63" t="e">
        <f>0.000005*(POWER(#REF!,3.127))*J33</f>
        <v>#REF!</v>
      </c>
      <c r="M33" s="60"/>
      <c r="N33" s="60"/>
      <c r="O33" s="60"/>
      <c r="P33" s="60"/>
      <c r="Q33" s="56">
        <f t="shared" si="1"/>
        <v>0</v>
      </c>
      <c r="R33" s="56"/>
      <c r="S33" s="60"/>
      <c r="T33" s="56">
        <f t="shared" si="56"/>
        <v>0</v>
      </c>
      <c r="U33" s="56">
        <f t="shared" si="57"/>
        <v>0</v>
      </c>
      <c r="V33" s="60">
        <v>0</v>
      </c>
      <c r="W33" s="56">
        <f t="shared" si="2"/>
        <v>0</v>
      </c>
      <c r="X33" s="56">
        <f t="shared" si="3"/>
        <v>0</v>
      </c>
      <c r="Y33" s="60">
        <v>0</v>
      </c>
      <c r="Z33" s="56">
        <f t="shared" si="4"/>
        <v>0</v>
      </c>
      <c r="AA33" s="56">
        <f t="shared" si="5"/>
        <v>0</v>
      </c>
      <c r="AB33" s="60">
        <v>0</v>
      </c>
      <c r="AC33" s="56">
        <f t="shared" si="6"/>
        <v>0</v>
      </c>
      <c r="AD33" s="56">
        <f t="shared" si="7"/>
        <v>0</v>
      </c>
      <c r="AE33" s="60">
        <v>0</v>
      </c>
      <c r="AF33" s="56">
        <f t="shared" si="8"/>
        <v>0</v>
      </c>
      <c r="AG33" s="56">
        <f t="shared" si="9"/>
        <v>0</v>
      </c>
      <c r="AH33" s="60">
        <v>0</v>
      </c>
      <c r="AI33" s="56">
        <f t="shared" si="10"/>
        <v>0</v>
      </c>
      <c r="AJ33" s="56">
        <f t="shared" si="11"/>
        <v>0</v>
      </c>
      <c r="AK33" s="58">
        <v>0</v>
      </c>
      <c r="AL33" s="56">
        <f t="shared" si="12"/>
        <v>0</v>
      </c>
      <c r="AM33" s="56">
        <f t="shared" si="13"/>
        <v>0</v>
      </c>
      <c r="AN33" s="60">
        <v>0</v>
      </c>
      <c r="AO33" s="56">
        <f t="shared" si="14"/>
        <v>0</v>
      </c>
      <c r="AP33" s="56">
        <f t="shared" si="15"/>
        <v>0</v>
      </c>
      <c r="AQ33" s="58">
        <v>0</v>
      </c>
      <c r="AR33" s="60"/>
      <c r="AS33" s="60"/>
      <c r="AT33" s="58">
        <v>0</v>
      </c>
      <c r="AU33" s="56">
        <f t="shared" si="16"/>
        <v>0</v>
      </c>
      <c r="AV33" s="56">
        <f t="shared" si="17"/>
        <v>0</v>
      </c>
      <c r="AW33" s="58">
        <v>0</v>
      </c>
      <c r="AX33" s="56">
        <f t="shared" si="18"/>
        <v>0</v>
      </c>
      <c r="AY33" s="56">
        <f t="shared" si="19"/>
        <v>0</v>
      </c>
      <c r="AZ33" s="60">
        <v>0</v>
      </c>
      <c r="BA33" s="56">
        <f t="shared" si="20"/>
        <v>0</v>
      </c>
      <c r="BB33" s="56">
        <f t="shared" si="21"/>
        <v>0</v>
      </c>
      <c r="BC33" s="58">
        <v>0</v>
      </c>
      <c r="BD33" s="56">
        <f t="shared" si="22"/>
        <v>0</v>
      </c>
      <c r="BE33" s="56">
        <f t="shared" si="23"/>
        <v>0</v>
      </c>
      <c r="BF33" s="60">
        <v>0</v>
      </c>
      <c r="BG33" s="56">
        <f t="shared" si="24"/>
        <v>0</v>
      </c>
      <c r="BH33" s="56">
        <f t="shared" si="25"/>
        <v>0</v>
      </c>
      <c r="BI33" s="60"/>
      <c r="BJ33" s="56">
        <f t="shared" si="26"/>
        <v>0</v>
      </c>
      <c r="BK33" s="56">
        <f t="shared" si="27"/>
        <v>0</v>
      </c>
      <c r="BL33" s="60"/>
      <c r="BM33" s="56">
        <f t="shared" si="28"/>
        <v>0</v>
      </c>
      <c r="BN33" s="56">
        <f t="shared" si="29"/>
        <v>0</v>
      </c>
      <c r="BO33" s="60"/>
      <c r="BP33" s="56">
        <f t="shared" si="30"/>
        <v>0</v>
      </c>
      <c r="BQ33" s="56">
        <f t="shared" si="31"/>
        <v>0</v>
      </c>
      <c r="BR33" s="60">
        <v>0</v>
      </c>
      <c r="BS33" s="56">
        <f t="shared" si="32"/>
        <v>0</v>
      </c>
      <c r="BT33" s="56">
        <f t="shared" si="33"/>
        <v>0</v>
      </c>
      <c r="BU33" s="60"/>
      <c r="BV33" s="56">
        <f t="shared" si="34"/>
        <v>0</v>
      </c>
      <c r="BW33" s="56">
        <f t="shared" si="35"/>
        <v>0</v>
      </c>
      <c r="BX33" s="60">
        <v>0</v>
      </c>
      <c r="BY33" s="56">
        <f t="shared" si="36"/>
        <v>0</v>
      </c>
      <c r="BZ33" s="56">
        <f t="shared" si="37"/>
        <v>0</v>
      </c>
      <c r="CA33" s="60"/>
      <c r="CB33" s="56">
        <f t="shared" si="38"/>
        <v>0</v>
      </c>
      <c r="CC33" s="56">
        <f t="shared" si="39"/>
        <v>0</v>
      </c>
      <c r="CD33" s="60"/>
      <c r="CE33" s="56">
        <f t="shared" si="40"/>
        <v>0</v>
      </c>
      <c r="CF33" s="56">
        <f t="shared" si="41"/>
        <v>0</v>
      </c>
      <c r="CG33" s="60"/>
      <c r="CH33" s="56">
        <f t="shared" si="42"/>
        <v>0</v>
      </c>
      <c r="CI33" s="56">
        <f t="shared" si="43"/>
        <v>0</v>
      </c>
      <c r="CJ33" s="60"/>
      <c r="CK33" s="56">
        <f t="shared" si="44"/>
        <v>0</v>
      </c>
      <c r="CL33" s="56">
        <f t="shared" si="45"/>
        <v>0</v>
      </c>
      <c r="CM33" s="60"/>
      <c r="CN33" s="56">
        <f t="shared" si="46"/>
        <v>0</v>
      </c>
      <c r="CO33" s="56">
        <f t="shared" si="47"/>
        <v>0</v>
      </c>
      <c r="CP33" s="60"/>
      <c r="CQ33" s="56">
        <f t="shared" si="48"/>
        <v>0</v>
      </c>
      <c r="CR33" s="56">
        <f t="shared" si="49"/>
        <v>0</v>
      </c>
      <c r="CS33" s="60"/>
      <c r="CT33" s="56">
        <f t="shared" si="50"/>
        <v>0</v>
      </c>
      <c r="CU33" s="56">
        <f t="shared" si="51"/>
        <v>0</v>
      </c>
      <c r="CV33" s="58"/>
      <c r="CW33" s="56">
        <f t="shared" si="52"/>
        <v>0</v>
      </c>
      <c r="CX33" s="56">
        <f t="shared" si="53"/>
        <v>0</v>
      </c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2"/>
      <c r="DP33" s="42"/>
      <c r="DQ33" s="42"/>
      <c r="DR33" s="42"/>
    </row>
    <row r="34" spans="1:122" s="41" customFormat="1" ht="12.75">
      <c r="A34" s="53">
        <f t="shared" si="54"/>
        <v>40</v>
      </c>
      <c r="B34" s="54" t="s">
        <v>1</v>
      </c>
      <c r="C34" s="55">
        <f t="shared" si="55"/>
        <v>40.9</v>
      </c>
      <c r="D34" s="47">
        <v>1</v>
      </c>
      <c r="E34" s="47">
        <f t="shared" si="61"/>
        <v>40.5</v>
      </c>
      <c r="F34" s="63" t="e">
        <f>0.000005*(POWER(#REF!,3.127))*D34</f>
        <v>#REF!</v>
      </c>
      <c r="G34" s="63"/>
      <c r="H34" s="47">
        <f t="shared" si="0"/>
        <v>0</v>
      </c>
      <c r="I34" s="60"/>
      <c r="J34" s="60"/>
      <c r="K34" s="47">
        <f t="shared" si="62"/>
        <v>0</v>
      </c>
      <c r="L34" s="60"/>
      <c r="M34" s="60"/>
      <c r="N34" s="60"/>
      <c r="O34" s="60"/>
      <c r="P34" s="60"/>
      <c r="Q34" s="56">
        <f t="shared" si="1"/>
        <v>0</v>
      </c>
      <c r="R34" s="56">
        <f>0.0027*(POWER($A34+0.5,3.3919))*P34</f>
        <v>0</v>
      </c>
      <c r="S34" s="60"/>
      <c r="T34" s="56">
        <f t="shared" si="56"/>
        <v>0</v>
      </c>
      <c r="U34" s="56">
        <f t="shared" si="57"/>
        <v>0</v>
      </c>
      <c r="V34" s="60">
        <v>0</v>
      </c>
      <c r="W34" s="56">
        <f t="shared" si="2"/>
        <v>0</v>
      </c>
      <c r="X34" s="56">
        <f t="shared" si="3"/>
        <v>0</v>
      </c>
      <c r="Y34" s="60">
        <v>0</v>
      </c>
      <c r="Z34" s="56">
        <f t="shared" si="4"/>
        <v>0</v>
      </c>
      <c r="AA34" s="56">
        <f t="shared" si="5"/>
        <v>0</v>
      </c>
      <c r="AB34" s="60">
        <v>0</v>
      </c>
      <c r="AC34" s="56">
        <f t="shared" si="6"/>
        <v>0</v>
      </c>
      <c r="AD34" s="56">
        <f t="shared" si="7"/>
        <v>0</v>
      </c>
      <c r="AE34" s="60">
        <v>0</v>
      </c>
      <c r="AF34" s="56">
        <f t="shared" si="8"/>
        <v>0</v>
      </c>
      <c r="AG34" s="56">
        <f t="shared" si="9"/>
        <v>0</v>
      </c>
      <c r="AH34" s="60">
        <v>0</v>
      </c>
      <c r="AI34" s="56">
        <f t="shared" si="10"/>
        <v>0</v>
      </c>
      <c r="AJ34" s="56">
        <f t="shared" si="11"/>
        <v>0</v>
      </c>
      <c r="AK34" s="60">
        <v>0</v>
      </c>
      <c r="AL34" s="56">
        <f t="shared" si="12"/>
        <v>0</v>
      </c>
      <c r="AM34" s="56">
        <f t="shared" si="13"/>
        <v>0</v>
      </c>
      <c r="AN34" s="60">
        <v>1</v>
      </c>
      <c r="AO34" s="56">
        <f t="shared" si="14"/>
        <v>40.5</v>
      </c>
      <c r="AP34" s="56">
        <f t="shared" si="15"/>
        <v>765.0511237464228</v>
      </c>
      <c r="AQ34" s="60">
        <v>0</v>
      </c>
      <c r="AR34" s="60"/>
      <c r="AS34" s="60"/>
      <c r="AT34" s="58">
        <v>0</v>
      </c>
      <c r="AU34" s="56">
        <f t="shared" si="16"/>
        <v>0</v>
      </c>
      <c r="AV34" s="56">
        <f t="shared" si="17"/>
        <v>0</v>
      </c>
      <c r="AW34" s="58">
        <v>0</v>
      </c>
      <c r="AX34" s="56">
        <f t="shared" si="18"/>
        <v>0</v>
      </c>
      <c r="AY34" s="56">
        <f t="shared" si="19"/>
        <v>0</v>
      </c>
      <c r="AZ34" s="60">
        <v>0</v>
      </c>
      <c r="BA34" s="56">
        <f t="shared" si="20"/>
        <v>0</v>
      </c>
      <c r="BB34" s="56">
        <f t="shared" si="21"/>
        <v>0</v>
      </c>
      <c r="BC34" s="58">
        <v>0</v>
      </c>
      <c r="BD34" s="56">
        <f t="shared" si="22"/>
        <v>0</v>
      </c>
      <c r="BE34" s="56">
        <f t="shared" si="23"/>
        <v>0</v>
      </c>
      <c r="BF34" s="60">
        <v>0</v>
      </c>
      <c r="BG34" s="56">
        <f t="shared" si="24"/>
        <v>0</v>
      </c>
      <c r="BH34" s="56">
        <f t="shared" si="25"/>
        <v>0</v>
      </c>
      <c r="BI34" s="60"/>
      <c r="BJ34" s="56">
        <f t="shared" si="26"/>
        <v>0</v>
      </c>
      <c r="BK34" s="56">
        <f t="shared" si="27"/>
        <v>0</v>
      </c>
      <c r="BL34" s="60"/>
      <c r="BM34" s="56">
        <f t="shared" si="28"/>
        <v>0</v>
      </c>
      <c r="BN34" s="56">
        <f t="shared" si="29"/>
        <v>0</v>
      </c>
      <c r="BO34" s="60"/>
      <c r="BP34" s="56">
        <f t="shared" si="30"/>
        <v>0</v>
      </c>
      <c r="BQ34" s="56">
        <f t="shared" si="31"/>
        <v>0</v>
      </c>
      <c r="BR34" s="60">
        <v>0</v>
      </c>
      <c r="BS34" s="56">
        <f t="shared" si="32"/>
        <v>0</v>
      </c>
      <c r="BT34" s="56">
        <f t="shared" si="33"/>
        <v>0</v>
      </c>
      <c r="BU34" s="60"/>
      <c r="BV34" s="56">
        <f t="shared" si="34"/>
        <v>0</v>
      </c>
      <c r="BW34" s="56">
        <f t="shared" si="35"/>
        <v>0</v>
      </c>
      <c r="BX34" s="60">
        <v>0</v>
      </c>
      <c r="BY34" s="56">
        <f t="shared" si="36"/>
        <v>0</v>
      </c>
      <c r="BZ34" s="56">
        <f t="shared" si="37"/>
        <v>0</v>
      </c>
      <c r="CA34" s="60"/>
      <c r="CB34" s="56">
        <f t="shared" si="38"/>
        <v>0</v>
      </c>
      <c r="CC34" s="56">
        <f t="shared" si="39"/>
        <v>0</v>
      </c>
      <c r="CD34" s="60"/>
      <c r="CE34" s="56">
        <f t="shared" si="40"/>
        <v>0</v>
      </c>
      <c r="CF34" s="56">
        <f t="shared" si="41"/>
        <v>0</v>
      </c>
      <c r="CG34" s="60"/>
      <c r="CH34" s="56">
        <f t="shared" si="42"/>
        <v>0</v>
      </c>
      <c r="CI34" s="56">
        <f t="shared" si="43"/>
        <v>0</v>
      </c>
      <c r="CJ34" s="60"/>
      <c r="CK34" s="56">
        <f t="shared" si="44"/>
        <v>0</v>
      </c>
      <c r="CL34" s="56">
        <f t="shared" si="45"/>
        <v>0</v>
      </c>
      <c r="CM34" s="60"/>
      <c r="CN34" s="56">
        <f t="shared" si="46"/>
        <v>0</v>
      </c>
      <c r="CO34" s="56">
        <f t="shared" si="47"/>
        <v>0</v>
      </c>
      <c r="CP34" s="60"/>
      <c r="CQ34" s="56">
        <f t="shared" si="48"/>
        <v>0</v>
      </c>
      <c r="CR34" s="56">
        <f t="shared" si="49"/>
        <v>0</v>
      </c>
      <c r="CS34" s="60"/>
      <c r="CT34" s="56">
        <f t="shared" si="50"/>
        <v>0</v>
      </c>
      <c r="CU34" s="56">
        <f t="shared" si="51"/>
        <v>0</v>
      </c>
      <c r="CV34" s="58"/>
      <c r="CW34" s="56">
        <f t="shared" si="52"/>
        <v>0</v>
      </c>
      <c r="CX34" s="56">
        <f t="shared" si="53"/>
        <v>0</v>
      </c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2"/>
      <c r="DP34" s="42"/>
      <c r="DQ34" s="42"/>
      <c r="DR34" s="42"/>
    </row>
    <row r="35" spans="1:122" s="41" customFormat="1" ht="12.75">
      <c r="A35" s="53">
        <f t="shared" si="54"/>
        <v>41</v>
      </c>
      <c r="B35" s="54" t="s">
        <v>1</v>
      </c>
      <c r="C35" s="55">
        <f t="shared" si="55"/>
        <v>41.9</v>
      </c>
      <c r="D35" s="47"/>
      <c r="E35" s="47">
        <f t="shared" si="61"/>
        <v>0</v>
      </c>
      <c r="F35" s="63"/>
      <c r="G35" s="63"/>
      <c r="H35" s="47">
        <f t="shared" si="0"/>
        <v>0</v>
      </c>
      <c r="I35" s="60"/>
      <c r="J35" s="60"/>
      <c r="K35" s="47">
        <f t="shared" si="62"/>
        <v>0</v>
      </c>
      <c r="L35" s="60"/>
      <c r="M35" s="60"/>
      <c r="N35" s="60"/>
      <c r="O35" s="60"/>
      <c r="P35" s="60"/>
      <c r="Q35" s="56">
        <f t="shared" si="1"/>
        <v>0</v>
      </c>
      <c r="R35" s="56"/>
      <c r="S35" s="60"/>
      <c r="T35" s="56">
        <f t="shared" si="56"/>
        <v>0</v>
      </c>
      <c r="U35" s="56">
        <f t="shared" si="57"/>
        <v>0</v>
      </c>
      <c r="V35" s="60">
        <v>0</v>
      </c>
      <c r="W35" s="56">
        <f t="shared" si="2"/>
        <v>0</v>
      </c>
      <c r="X35" s="56">
        <f t="shared" si="3"/>
        <v>0</v>
      </c>
      <c r="Y35" s="60">
        <v>0</v>
      </c>
      <c r="Z35" s="56">
        <f t="shared" si="4"/>
        <v>0</v>
      </c>
      <c r="AA35" s="56">
        <f t="shared" si="5"/>
        <v>0</v>
      </c>
      <c r="AB35" s="60">
        <v>0</v>
      </c>
      <c r="AC35" s="56">
        <f t="shared" si="6"/>
        <v>0</v>
      </c>
      <c r="AD35" s="56">
        <f t="shared" si="7"/>
        <v>0</v>
      </c>
      <c r="AE35" s="60">
        <v>0</v>
      </c>
      <c r="AF35" s="56">
        <f t="shared" si="8"/>
        <v>0</v>
      </c>
      <c r="AG35" s="56">
        <f t="shared" si="9"/>
        <v>0</v>
      </c>
      <c r="AH35" s="60">
        <v>0</v>
      </c>
      <c r="AI35" s="56">
        <f t="shared" si="10"/>
        <v>0</v>
      </c>
      <c r="AJ35" s="56">
        <f t="shared" si="11"/>
        <v>0</v>
      </c>
      <c r="AK35" s="60">
        <v>0</v>
      </c>
      <c r="AL35" s="56">
        <f t="shared" si="12"/>
        <v>0</v>
      </c>
      <c r="AM35" s="56">
        <f t="shared" si="13"/>
        <v>0</v>
      </c>
      <c r="AN35" s="60">
        <v>0</v>
      </c>
      <c r="AO35" s="56">
        <f t="shared" si="14"/>
        <v>0</v>
      </c>
      <c r="AP35" s="56">
        <f t="shared" si="15"/>
        <v>0</v>
      </c>
      <c r="AQ35" s="60">
        <v>0</v>
      </c>
      <c r="AR35" s="60"/>
      <c r="AS35" s="60"/>
      <c r="AT35" s="60">
        <v>0</v>
      </c>
      <c r="AU35" s="56">
        <f t="shared" si="16"/>
        <v>0</v>
      </c>
      <c r="AV35" s="56">
        <f t="shared" si="17"/>
        <v>0</v>
      </c>
      <c r="AW35" s="60">
        <v>0</v>
      </c>
      <c r="AX35" s="56">
        <f t="shared" si="18"/>
        <v>0</v>
      </c>
      <c r="AY35" s="56">
        <f t="shared" si="19"/>
        <v>0</v>
      </c>
      <c r="AZ35" s="60">
        <v>0</v>
      </c>
      <c r="BA35" s="56">
        <f t="shared" si="20"/>
        <v>0</v>
      </c>
      <c r="BB35" s="56">
        <f t="shared" si="21"/>
        <v>0</v>
      </c>
      <c r="BC35" s="58">
        <v>0</v>
      </c>
      <c r="BD35" s="56">
        <f t="shared" si="22"/>
        <v>0</v>
      </c>
      <c r="BE35" s="56">
        <f t="shared" si="23"/>
        <v>0</v>
      </c>
      <c r="BF35" s="60">
        <v>0</v>
      </c>
      <c r="BG35" s="56">
        <f t="shared" si="24"/>
        <v>0</v>
      </c>
      <c r="BH35" s="56">
        <f t="shared" si="25"/>
        <v>0</v>
      </c>
      <c r="BI35" s="60"/>
      <c r="BJ35" s="56">
        <f t="shared" si="26"/>
        <v>0</v>
      </c>
      <c r="BK35" s="56">
        <f t="shared" si="27"/>
        <v>0</v>
      </c>
      <c r="BL35" s="60"/>
      <c r="BM35" s="56">
        <f t="shared" si="28"/>
        <v>0</v>
      </c>
      <c r="BN35" s="56">
        <f t="shared" si="29"/>
        <v>0</v>
      </c>
      <c r="BO35" s="60"/>
      <c r="BP35" s="56">
        <f t="shared" si="30"/>
        <v>0</v>
      </c>
      <c r="BQ35" s="56">
        <f t="shared" si="31"/>
        <v>0</v>
      </c>
      <c r="BR35" s="60">
        <v>0</v>
      </c>
      <c r="BS35" s="56">
        <f t="shared" si="32"/>
        <v>0</v>
      </c>
      <c r="BT35" s="56">
        <f t="shared" si="33"/>
        <v>0</v>
      </c>
      <c r="BU35" s="60"/>
      <c r="BV35" s="56">
        <f t="shared" si="34"/>
        <v>0</v>
      </c>
      <c r="BW35" s="56">
        <f t="shared" si="35"/>
        <v>0</v>
      </c>
      <c r="BX35" s="60">
        <v>0</v>
      </c>
      <c r="BY35" s="56">
        <f t="shared" si="36"/>
        <v>0</v>
      </c>
      <c r="BZ35" s="56">
        <f t="shared" si="37"/>
        <v>0</v>
      </c>
      <c r="CA35" s="60"/>
      <c r="CB35" s="56">
        <f t="shared" si="38"/>
        <v>0</v>
      </c>
      <c r="CC35" s="56">
        <f t="shared" si="39"/>
        <v>0</v>
      </c>
      <c r="CD35" s="60"/>
      <c r="CE35" s="56">
        <f t="shared" si="40"/>
        <v>0</v>
      </c>
      <c r="CF35" s="56">
        <f t="shared" si="41"/>
        <v>0</v>
      </c>
      <c r="CG35" s="60"/>
      <c r="CH35" s="56">
        <f t="shared" si="42"/>
        <v>0</v>
      </c>
      <c r="CI35" s="56">
        <f t="shared" si="43"/>
        <v>0</v>
      </c>
      <c r="CJ35" s="60"/>
      <c r="CK35" s="56">
        <f t="shared" si="44"/>
        <v>0</v>
      </c>
      <c r="CL35" s="56">
        <f t="shared" si="45"/>
        <v>0</v>
      </c>
      <c r="CM35" s="60"/>
      <c r="CN35" s="56">
        <f t="shared" si="46"/>
        <v>0</v>
      </c>
      <c r="CO35" s="56">
        <f t="shared" si="47"/>
        <v>0</v>
      </c>
      <c r="CP35" s="60"/>
      <c r="CQ35" s="56">
        <f t="shared" si="48"/>
        <v>0</v>
      </c>
      <c r="CR35" s="56">
        <f t="shared" si="49"/>
        <v>0</v>
      </c>
      <c r="CS35" s="60"/>
      <c r="CT35" s="56">
        <f t="shared" si="50"/>
        <v>0</v>
      </c>
      <c r="CU35" s="56">
        <f t="shared" si="51"/>
        <v>0</v>
      </c>
      <c r="CV35" s="58"/>
      <c r="CW35" s="56">
        <f t="shared" si="52"/>
        <v>0</v>
      </c>
      <c r="CX35" s="56">
        <f t="shared" si="53"/>
        <v>0</v>
      </c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2"/>
      <c r="DP35" s="42"/>
      <c r="DQ35" s="42"/>
      <c r="DR35" s="42"/>
    </row>
    <row r="36" spans="1:122" s="41" customFormat="1" ht="12.75">
      <c r="A36" s="53">
        <f t="shared" si="54"/>
        <v>42</v>
      </c>
      <c r="B36" s="54" t="s">
        <v>1</v>
      </c>
      <c r="C36" s="55">
        <f t="shared" si="55"/>
        <v>42.9</v>
      </c>
      <c r="D36" s="47"/>
      <c r="E36" s="47">
        <f t="shared" si="61"/>
        <v>0</v>
      </c>
      <c r="F36" s="63"/>
      <c r="G36" s="63"/>
      <c r="H36" s="47">
        <f t="shared" si="0"/>
        <v>0</v>
      </c>
      <c r="I36" s="60"/>
      <c r="J36" s="60"/>
      <c r="K36" s="47">
        <f t="shared" si="62"/>
        <v>0</v>
      </c>
      <c r="L36" s="60"/>
      <c r="M36" s="60"/>
      <c r="N36" s="60"/>
      <c r="O36" s="60"/>
      <c r="P36" s="60">
        <v>0</v>
      </c>
      <c r="Q36" s="56">
        <f t="shared" si="1"/>
        <v>0</v>
      </c>
      <c r="R36" s="56"/>
      <c r="S36" s="60"/>
      <c r="T36" s="56">
        <f t="shared" si="56"/>
        <v>0</v>
      </c>
      <c r="U36" s="56">
        <f t="shared" si="57"/>
        <v>0</v>
      </c>
      <c r="V36" s="60">
        <v>0</v>
      </c>
      <c r="W36" s="56">
        <f t="shared" si="2"/>
        <v>0</v>
      </c>
      <c r="X36" s="56">
        <f t="shared" si="3"/>
        <v>0</v>
      </c>
      <c r="Y36" s="60">
        <v>0</v>
      </c>
      <c r="Z36" s="56">
        <f t="shared" si="4"/>
        <v>0</v>
      </c>
      <c r="AA36" s="56">
        <f t="shared" si="5"/>
        <v>0</v>
      </c>
      <c r="AB36" s="60">
        <v>0</v>
      </c>
      <c r="AC36" s="56">
        <f t="shared" si="6"/>
        <v>0</v>
      </c>
      <c r="AD36" s="56">
        <f t="shared" si="7"/>
        <v>0</v>
      </c>
      <c r="AE36" s="60">
        <v>0</v>
      </c>
      <c r="AF36" s="56">
        <f t="shared" si="8"/>
        <v>0</v>
      </c>
      <c r="AG36" s="56">
        <f t="shared" si="9"/>
        <v>0</v>
      </c>
      <c r="AH36" s="60">
        <v>0</v>
      </c>
      <c r="AI36" s="56">
        <f t="shared" si="10"/>
        <v>0</v>
      </c>
      <c r="AJ36" s="56">
        <f t="shared" si="11"/>
        <v>0</v>
      </c>
      <c r="AK36" s="60">
        <v>0</v>
      </c>
      <c r="AL36" s="56">
        <f t="shared" si="12"/>
        <v>0</v>
      </c>
      <c r="AM36" s="56">
        <f t="shared" si="13"/>
        <v>0</v>
      </c>
      <c r="AN36" s="60">
        <v>0</v>
      </c>
      <c r="AO36" s="56">
        <f t="shared" si="14"/>
        <v>0</v>
      </c>
      <c r="AP36" s="56">
        <f t="shared" si="15"/>
        <v>0</v>
      </c>
      <c r="AQ36" s="60">
        <v>0</v>
      </c>
      <c r="AR36" s="60"/>
      <c r="AS36" s="60"/>
      <c r="AT36" s="60">
        <v>0</v>
      </c>
      <c r="AU36" s="56">
        <f t="shared" si="16"/>
        <v>0</v>
      </c>
      <c r="AV36" s="56">
        <f t="shared" si="17"/>
        <v>0</v>
      </c>
      <c r="AW36" s="60">
        <v>0</v>
      </c>
      <c r="AX36" s="56">
        <f t="shared" si="18"/>
        <v>0</v>
      </c>
      <c r="AY36" s="56">
        <f t="shared" si="19"/>
        <v>0</v>
      </c>
      <c r="AZ36" s="60">
        <v>0</v>
      </c>
      <c r="BA36" s="56">
        <f t="shared" si="20"/>
        <v>0</v>
      </c>
      <c r="BB36" s="56">
        <f t="shared" si="21"/>
        <v>0</v>
      </c>
      <c r="BC36" s="58">
        <v>0</v>
      </c>
      <c r="BD36" s="56">
        <f t="shared" si="22"/>
        <v>0</v>
      </c>
      <c r="BE36" s="56">
        <f t="shared" si="23"/>
        <v>0</v>
      </c>
      <c r="BF36" s="60">
        <v>0</v>
      </c>
      <c r="BG36" s="56">
        <f t="shared" si="24"/>
        <v>0</v>
      </c>
      <c r="BH36" s="56">
        <f t="shared" si="25"/>
        <v>0</v>
      </c>
      <c r="BI36" s="60"/>
      <c r="BJ36" s="56">
        <f t="shared" si="26"/>
        <v>0</v>
      </c>
      <c r="BK36" s="56">
        <f t="shared" si="27"/>
        <v>0</v>
      </c>
      <c r="BL36" s="60"/>
      <c r="BM36" s="56">
        <f t="shared" si="28"/>
        <v>0</v>
      </c>
      <c r="BN36" s="56">
        <f t="shared" si="29"/>
        <v>0</v>
      </c>
      <c r="BO36" s="60"/>
      <c r="BP36" s="56">
        <f t="shared" si="30"/>
        <v>0</v>
      </c>
      <c r="BQ36" s="56">
        <f t="shared" si="31"/>
        <v>0</v>
      </c>
      <c r="BR36" s="60">
        <v>0</v>
      </c>
      <c r="BS36" s="56">
        <f t="shared" si="32"/>
        <v>0</v>
      </c>
      <c r="BT36" s="56">
        <f t="shared" si="33"/>
        <v>0</v>
      </c>
      <c r="BU36" s="60"/>
      <c r="BV36" s="56">
        <f t="shared" si="34"/>
        <v>0</v>
      </c>
      <c r="BW36" s="56">
        <f t="shared" si="35"/>
        <v>0</v>
      </c>
      <c r="BX36" s="60">
        <v>0</v>
      </c>
      <c r="BY36" s="56">
        <f t="shared" si="36"/>
        <v>0</v>
      </c>
      <c r="BZ36" s="56">
        <f t="shared" si="37"/>
        <v>0</v>
      </c>
      <c r="CA36" s="60"/>
      <c r="CB36" s="56">
        <f t="shared" si="38"/>
        <v>0</v>
      </c>
      <c r="CC36" s="56">
        <f t="shared" si="39"/>
        <v>0</v>
      </c>
      <c r="CD36" s="60"/>
      <c r="CE36" s="56">
        <f t="shared" si="40"/>
        <v>0</v>
      </c>
      <c r="CF36" s="56">
        <f t="shared" si="41"/>
        <v>0</v>
      </c>
      <c r="CG36" s="60"/>
      <c r="CH36" s="56">
        <f t="shared" si="42"/>
        <v>0</v>
      </c>
      <c r="CI36" s="56">
        <f t="shared" si="43"/>
        <v>0</v>
      </c>
      <c r="CJ36" s="60"/>
      <c r="CK36" s="56">
        <f t="shared" si="44"/>
        <v>0</v>
      </c>
      <c r="CL36" s="56">
        <f t="shared" si="45"/>
        <v>0</v>
      </c>
      <c r="CM36" s="60"/>
      <c r="CN36" s="56">
        <f t="shared" si="46"/>
        <v>0</v>
      </c>
      <c r="CO36" s="56">
        <f t="shared" si="47"/>
        <v>0</v>
      </c>
      <c r="CP36" s="60"/>
      <c r="CQ36" s="56">
        <f t="shared" si="48"/>
        <v>0</v>
      </c>
      <c r="CR36" s="56">
        <f t="shared" si="49"/>
        <v>0</v>
      </c>
      <c r="CS36" s="60"/>
      <c r="CT36" s="56">
        <f t="shared" si="50"/>
        <v>0</v>
      </c>
      <c r="CU36" s="56">
        <f t="shared" si="51"/>
        <v>0</v>
      </c>
      <c r="CV36" s="58"/>
      <c r="CW36" s="56">
        <f t="shared" si="52"/>
        <v>0</v>
      </c>
      <c r="CX36" s="56">
        <f t="shared" si="53"/>
        <v>0</v>
      </c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2"/>
      <c r="DP36" s="42"/>
      <c r="DQ36" s="42"/>
      <c r="DR36" s="42"/>
    </row>
    <row r="37" spans="1:122" s="41" customFormat="1" ht="12.75">
      <c r="A37" s="53">
        <f t="shared" si="54"/>
        <v>43</v>
      </c>
      <c r="B37" s="54" t="s">
        <v>1</v>
      </c>
      <c r="C37" s="55">
        <f t="shared" si="55"/>
        <v>43.9</v>
      </c>
      <c r="D37" s="47"/>
      <c r="E37" s="47">
        <f t="shared" si="61"/>
        <v>0</v>
      </c>
      <c r="F37" s="63"/>
      <c r="G37" s="63"/>
      <c r="H37" s="47">
        <f t="shared" si="0"/>
        <v>0</v>
      </c>
      <c r="I37" s="60"/>
      <c r="J37" s="60"/>
      <c r="K37" s="47">
        <f t="shared" si="62"/>
        <v>0</v>
      </c>
      <c r="L37" s="60"/>
      <c r="M37" s="60"/>
      <c r="N37" s="60"/>
      <c r="O37" s="60"/>
      <c r="P37" s="60">
        <v>0</v>
      </c>
      <c r="Q37" s="56">
        <f t="shared" si="1"/>
        <v>0</v>
      </c>
      <c r="R37" s="56"/>
      <c r="S37" s="60">
        <v>0</v>
      </c>
      <c r="T37" s="56">
        <f t="shared" si="56"/>
        <v>0</v>
      </c>
      <c r="U37" s="56">
        <f t="shared" si="57"/>
        <v>0</v>
      </c>
      <c r="V37" s="60">
        <v>0</v>
      </c>
      <c r="W37" s="56">
        <f t="shared" si="2"/>
        <v>0</v>
      </c>
      <c r="X37" s="56">
        <f t="shared" si="3"/>
        <v>0</v>
      </c>
      <c r="Y37" s="60">
        <v>0</v>
      </c>
      <c r="Z37" s="56">
        <f t="shared" si="4"/>
        <v>0</v>
      </c>
      <c r="AA37" s="56">
        <f t="shared" si="5"/>
        <v>0</v>
      </c>
      <c r="AB37" s="60">
        <v>0</v>
      </c>
      <c r="AC37" s="56">
        <f t="shared" si="6"/>
        <v>0</v>
      </c>
      <c r="AD37" s="56">
        <f t="shared" si="7"/>
        <v>0</v>
      </c>
      <c r="AE37" s="60">
        <v>0</v>
      </c>
      <c r="AF37" s="56">
        <f t="shared" si="8"/>
        <v>0</v>
      </c>
      <c r="AG37" s="56">
        <f t="shared" si="9"/>
        <v>0</v>
      </c>
      <c r="AH37" s="60">
        <v>0</v>
      </c>
      <c r="AI37" s="56">
        <f t="shared" si="10"/>
        <v>0</v>
      </c>
      <c r="AJ37" s="56">
        <f t="shared" si="11"/>
        <v>0</v>
      </c>
      <c r="AK37" s="60">
        <v>0</v>
      </c>
      <c r="AL37" s="56">
        <f t="shared" si="12"/>
        <v>0</v>
      </c>
      <c r="AM37" s="56">
        <f t="shared" si="13"/>
        <v>0</v>
      </c>
      <c r="AN37" s="60">
        <v>0</v>
      </c>
      <c r="AO37" s="56">
        <f t="shared" si="14"/>
        <v>0</v>
      </c>
      <c r="AP37" s="56">
        <f t="shared" si="15"/>
        <v>0</v>
      </c>
      <c r="AQ37" s="60">
        <v>0</v>
      </c>
      <c r="AR37" s="60"/>
      <c r="AS37" s="60"/>
      <c r="AT37" s="60">
        <v>0</v>
      </c>
      <c r="AU37" s="56">
        <f t="shared" si="16"/>
        <v>0</v>
      </c>
      <c r="AV37" s="56">
        <f t="shared" si="17"/>
        <v>0</v>
      </c>
      <c r="AW37" s="60">
        <v>0</v>
      </c>
      <c r="AX37" s="56">
        <f t="shared" si="18"/>
        <v>0</v>
      </c>
      <c r="AY37" s="56">
        <f t="shared" si="19"/>
        <v>0</v>
      </c>
      <c r="AZ37" s="60">
        <v>0</v>
      </c>
      <c r="BA37" s="56">
        <f t="shared" si="20"/>
        <v>0</v>
      </c>
      <c r="BB37" s="56">
        <f t="shared" si="21"/>
        <v>0</v>
      </c>
      <c r="BC37" s="60">
        <v>0</v>
      </c>
      <c r="BD37" s="56">
        <f t="shared" si="22"/>
        <v>0</v>
      </c>
      <c r="BE37" s="56">
        <f t="shared" si="23"/>
        <v>0</v>
      </c>
      <c r="BF37" s="60">
        <v>0</v>
      </c>
      <c r="BG37" s="56">
        <f t="shared" si="24"/>
        <v>0</v>
      </c>
      <c r="BH37" s="56">
        <f t="shared" si="25"/>
        <v>0</v>
      </c>
      <c r="BI37" s="60"/>
      <c r="BJ37" s="56">
        <f t="shared" si="26"/>
        <v>0</v>
      </c>
      <c r="BK37" s="56">
        <f t="shared" si="27"/>
        <v>0</v>
      </c>
      <c r="BL37" s="60"/>
      <c r="BM37" s="56">
        <f t="shared" si="28"/>
        <v>0</v>
      </c>
      <c r="BN37" s="56">
        <f t="shared" si="29"/>
        <v>0</v>
      </c>
      <c r="BO37" s="60"/>
      <c r="BP37" s="56">
        <f t="shared" si="30"/>
        <v>0</v>
      </c>
      <c r="BQ37" s="56">
        <f t="shared" si="31"/>
        <v>0</v>
      </c>
      <c r="BR37" s="60">
        <v>0</v>
      </c>
      <c r="BS37" s="56">
        <f t="shared" si="32"/>
        <v>0</v>
      </c>
      <c r="BT37" s="56">
        <f t="shared" si="33"/>
        <v>0</v>
      </c>
      <c r="BU37" s="60"/>
      <c r="BV37" s="56">
        <f t="shared" si="34"/>
        <v>0</v>
      </c>
      <c r="BW37" s="56">
        <f t="shared" si="35"/>
        <v>0</v>
      </c>
      <c r="BX37" s="60">
        <v>0</v>
      </c>
      <c r="BY37" s="56">
        <f t="shared" si="36"/>
        <v>0</v>
      </c>
      <c r="BZ37" s="56">
        <f t="shared" si="37"/>
        <v>0</v>
      </c>
      <c r="CA37" s="60"/>
      <c r="CB37" s="56">
        <f t="shared" si="38"/>
        <v>0</v>
      </c>
      <c r="CC37" s="56">
        <f t="shared" si="39"/>
        <v>0</v>
      </c>
      <c r="CD37" s="60"/>
      <c r="CE37" s="56">
        <f t="shared" si="40"/>
        <v>0</v>
      </c>
      <c r="CF37" s="56">
        <f t="shared" si="41"/>
        <v>0</v>
      </c>
      <c r="CG37" s="60"/>
      <c r="CH37" s="56">
        <f t="shared" si="42"/>
        <v>0</v>
      </c>
      <c r="CI37" s="56">
        <f t="shared" si="43"/>
        <v>0</v>
      </c>
      <c r="CJ37" s="60"/>
      <c r="CK37" s="56">
        <f t="shared" si="44"/>
        <v>0</v>
      </c>
      <c r="CL37" s="56">
        <f t="shared" si="45"/>
        <v>0</v>
      </c>
      <c r="CM37" s="60"/>
      <c r="CN37" s="56">
        <f t="shared" si="46"/>
        <v>0</v>
      </c>
      <c r="CO37" s="56">
        <f t="shared" si="47"/>
        <v>0</v>
      </c>
      <c r="CP37" s="60"/>
      <c r="CQ37" s="56">
        <f t="shared" si="48"/>
        <v>0</v>
      </c>
      <c r="CR37" s="56">
        <f t="shared" si="49"/>
        <v>0</v>
      </c>
      <c r="CS37" s="60"/>
      <c r="CT37" s="56">
        <f t="shared" si="50"/>
        <v>0</v>
      </c>
      <c r="CU37" s="56">
        <f t="shared" si="51"/>
        <v>0</v>
      </c>
      <c r="CV37" s="58"/>
      <c r="CW37" s="56">
        <f t="shared" si="52"/>
        <v>0</v>
      </c>
      <c r="CX37" s="56">
        <f t="shared" si="53"/>
        <v>0</v>
      </c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2"/>
      <c r="DP37" s="42"/>
      <c r="DQ37" s="42"/>
      <c r="DR37" s="42"/>
    </row>
    <row r="38" spans="1:122" s="41" customFormat="1" ht="12.75">
      <c r="A38" s="53">
        <f t="shared" si="54"/>
        <v>44</v>
      </c>
      <c r="B38" s="54" t="s">
        <v>1</v>
      </c>
      <c r="C38" s="55">
        <f t="shared" si="55"/>
        <v>44.9</v>
      </c>
      <c r="D38" s="47"/>
      <c r="E38" s="47">
        <f t="shared" si="61"/>
        <v>0</v>
      </c>
      <c r="F38" s="60"/>
      <c r="G38" s="60"/>
      <c r="H38" s="47">
        <f t="shared" si="0"/>
        <v>0</v>
      </c>
      <c r="I38" s="60"/>
      <c r="J38" s="60"/>
      <c r="K38" s="47">
        <f t="shared" si="62"/>
        <v>0</v>
      </c>
      <c r="L38" s="60"/>
      <c r="M38" s="60"/>
      <c r="N38" s="60"/>
      <c r="O38" s="60"/>
      <c r="P38" s="60">
        <v>0</v>
      </c>
      <c r="Q38" s="56">
        <f t="shared" si="1"/>
        <v>0</v>
      </c>
      <c r="R38" s="56"/>
      <c r="S38" s="60">
        <v>0</v>
      </c>
      <c r="T38" s="56">
        <f t="shared" si="56"/>
        <v>0</v>
      </c>
      <c r="U38" s="56">
        <f t="shared" si="57"/>
        <v>0</v>
      </c>
      <c r="V38" s="60">
        <v>0</v>
      </c>
      <c r="W38" s="56">
        <f t="shared" si="2"/>
        <v>0</v>
      </c>
      <c r="X38" s="56">
        <f t="shared" si="3"/>
        <v>0</v>
      </c>
      <c r="Y38" s="60">
        <v>0</v>
      </c>
      <c r="Z38" s="56">
        <f t="shared" si="4"/>
        <v>0</v>
      </c>
      <c r="AA38" s="56">
        <f t="shared" si="5"/>
        <v>0</v>
      </c>
      <c r="AB38" s="60">
        <v>0</v>
      </c>
      <c r="AC38" s="56">
        <f t="shared" si="6"/>
        <v>0</v>
      </c>
      <c r="AD38" s="56">
        <f t="shared" si="7"/>
        <v>0</v>
      </c>
      <c r="AE38" s="60">
        <v>0</v>
      </c>
      <c r="AF38" s="56">
        <f t="shared" si="8"/>
        <v>0</v>
      </c>
      <c r="AG38" s="56">
        <f t="shared" si="9"/>
        <v>0</v>
      </c>
      <c r="AH38" s="60">
        <v>0</v>
      </c>
      <c r="AI38" s="56">
        <f t="shared" si="10"/>
        <v>0</v>
      </c>
      <c r="AJ38" s="56">
        <f t="shared" si="11"/>
        <v>0</v>
      </c>
      <c r="AK38" s="60">
        <v>0</v>
      </c>
      <c r="AL38" s="56">
        <f t="shared" si="12"/>
        <v>0</v>
      </c>
      <c r="AM38" s="56">
        <f t="shared" si="13"/>
        <v>0</v>
      </c>
      <c r="AN38" s="60">
        <v>0</v>
      </c>
      <c r="AO38" s="56">
        <f t="shared" si="14"/>
        <v>0</v>
      </c>
      <c r="AP38" s="56">
        <f t="shared" si="15"/>
        <v>0</v>
      </c>
      <c r="AQ38" s="60">
        <v>0</v>
      </c>
      <c r="AR38" s="60"/>
      <c r="AS38" s="60"/>
      <c r="AT38" s="60">
        <v>0</v>
      </c>
      <c r="AU38" s="56">
        <f t="shared" si="16"/>
        <v>0</v>
      </c>
      <c r="AV38" s="56">
        <f t="shared" si="17"/>
        <v>0</v>
      </c>
      <c r="AW38" s="60">
        <v>0</v>
      </c>
      <c r="AX38" s="56">
        <f t="shared" si="18"/>
        <v>0</v>
      </c>
      <c r="AY38" s="56">
        <f t="shared" si="19"/>
        <v>0</v>
      </c>
      <c r="AZ38" s="60">
        <v>0</v>
      </c>
      <c r="BA38" s="56">
        <f t="shared" si="20"/>
        <v>0</v>
      </c>
      <c r="BB38" s="56">
        <f t="shared" si="21"/>
        <v>0</v>
      </c>
      <c r="BC38" s="60">
        <v>0</v>
      </c>
      <c r="BD38" s="56">
        <f t="shared" si="22"/>
        <v>0</v>
      </c>
      <c r="BE38" s="56">
        <f t="shared" si="23"/>
        <v>0</v>
      </c>
      <c r="BF38" s="60">
        <v>0</v>
      </c>
      <c r="BG38" s="56">
        <f t="shared" si="24"/>
        <v>0</v>
      </c>
      <c r="BH38" s="56">
        <f t="shared" si="25"/>
        <v>0</v>
      </c>
      <c r="BI38" s="60"/>
      <c r="BJ38" s="56">
        <f t="shared" si="26"/>
        <v>0</v>
      </c>
      <c r="BK38" s="56">
        <f t="shared" si="27"/>
        <v>0</v>
      </c>
      <c r="BL38" s="60"/>
      <c r="BM38" s="56">
        <f t="shared" si="28"/>
        <v>0</v>
      </c>
      <c r="BN38" s="56">
        <f t="shared" si="29"/>
        <v>0</v>
      </c>
      <c r="BO38" s="60"/>
      <c r="BP38" s="56">
        <f t="shared" si="30"/>
        <v>0</v>
      </c>
      <c r="BQ38" s="56">
        <f t="shared" si="31"/>
        <v>0</v>
      </c>
      <c r="BR38" s="60">
        <v>0</v>
      </c>
      <c r="BS38" s="56">
        <f t="shared" si="32"/>
        <v>0</v>
      </c>
      <c r="BT38" s="56">
        <f t="shared" si="33"/>
        <v>0</v>
      </c>
      <c r="BU38" s="60"/>
      <c r="BV38" s="56">
        <f t="shared" si="34"/>
        <v>0</v>
      </c>
      <c r="BW38" s="56">
        <f t="shared" si="35"/>
        <v>0</v>
      </c>
      <c r="BX38" s="60">
        <v>0</v>
      </c>
      <c r="BY38" s="56">
        <f t="shared" si="36"/>
        <v>0</v>
      </c>
      <c r="BZ38" s="56">
        <f t="shared" si="37"/>
        <v>0</v>
      </c>
      <c r="CA38" s="60"/>
      <c r="CB38" s="56">
        <f t="shared" si="38"/>
        <v>0</v>
      </c>
      <c r="CC38" s="56">
        <f t="shared" si="39"/>
        <v>0</v>
      </c>
      <c r="CD38" s="60"/>
      <c r="CE38" s="56">
        <f t="shared" si="40"/>
        <v>0</v>
      </c>
      <c r="CF38" s="56">
        <f t="shared" si="41"/>
        <v>0</v>
      </c>
      <c r="CG38" s="60"/>
      <c r="CH38" s="56">
        <f t="shared" si="42"/>
        <v>0</v>
      </c>
      <c r="CI38" s="56">
        <f t="shared" si="43"/>
        <v>0</v>
      </c>
      <c r="CJ38" s="60"/>
      <c r="CK38" s="56">
        <f t="shared" si="44"/>
        <v>0</v>
      </c>
      <c r="CL38" s="56">
        <f t="shared" si="45"/>
        <v>0</v>
      </c>
      <c r="CM38" s="60"/>
      <c r="CN38" s="56">
        <f t="shared" si="46"/>
        <v>0</v>
      </c>
      <c r="CO38" s="56">
        <f t="shared" si="47"/>
        <v>0</v>
      </c>
      <c r="CP38" s="60"/>
      <c r="CQ38" s="56">
        <f t="shared" si="48"/>
        <v>0</v>
      </c>
      <c r="CR38" s="56">
        <f t="shared" si="49"/>
        <v>0</v>
      </c>
      <c r="CS38" s="60"/>
      <c r="CT38" s="56">
        <f t="shared" si="50"/>
        <v>0</v>
      </c>
      <c r="CU38" s="56">
        <f t="shared" si="51"/>
        <v>0</v>
      </c>
      <c r="CV38" s="58"/>
      <c r="CW38" s="56">
        <f t="shared" si="52"/>
        <v>0</v>
      </c>
      <c r="CX38" s="56">
        <f t="shared" si="53"/>
        <v>0</v>
      </c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2"/>
      <c r="DP38" s="42"/>
      <c r="DQ38" s="42"/>
      <c r="DR38" s="42"/>
    </row>
    <row r="39" spans="1:122" s="41" customFormat="1" ht="12.75">
      <c r="A39" s="53">
        <f t="shared" si="54"/>
        <v>45</v>
      </c>
      <c r="B39" s="54" t="s">
        <v>1</v>
      </c>
      <c r="C39" s="55">
        <f t="shared" si="55"/>
        <v>45.9</v>
      </c>
      <c r="D39" s="47"/>
      <c r="E39" s="47">
        <f t="shared" si="61"/>
        <v>0</v>
      </c>
      <c r="F39" s="60"/>
      <c r="G39" s="60"/>
      <c r="H39" s="47">
        <f t="shared" si="0"/>
        <v>0</v>
      </c>
      <c r="I39" s="60"/>
      <c r="J39" s="60"/>
      <c r="K39" s="47">
        <f t="shared" si="62"/>
        <v>0</v>
      </c>
      <c r="L39" s="60"/>
      <c r="M39" s="60"/>
      <c r="N39" s="60"/>
      <c r="O39" s="60"/>
      <c r="P39" s="60">
        <v>0</v>
      </c>
      <c r="Q39" s="56">
        <f t="shared" si="1"/>
        <v>0</v>
      </c>
      <c r="R39" s="56"/>
      <c r="S39" s="60">
        <v>0</v>
      </c>
      <c r="T39" s="56">
        <f t="shared" si="56"/>
        <v>0</v>
      </c>
      <c r="U39" s="56">
        <f t="shared" si="57"/>
        <v>0</v>
      </c>
      <c r="V39" s="60">
        <v>0</v>
      </c>
      <c r="W39" s="56">
        <f t="shared" si="2"/>
        <v>0</v>
      </c>
      <c r="X39" s="56">
        <f t="shared" si="3"/>
        <v>0</v>
      </c>
      <c r="Y39" s="60">
        <v>0</v>
      </c>
      <c r="Z39" s="56">
        <f t="shared" si="4"/>
        <v>0</v>
      </c>
      <c r="AA39" s="56">
        <f t="shared" si="5"/>
        <v>0</v>
      </c>
      <c r="AB39" s="60">
        <v>0</v>
      </c>
      <c r="AC39" s="56">
        <f t="shared" si="6"/>
        <v>0</v>
      </c>
      <c r="AD39" s="56">
        <f t="shared" si="7"/>
        <v>0</v>
      </c>
      <c r="AE39" s="60">
        <v>0</v>
      </c>
      <c r="AF39" s="56">
        <f t="shared" si="8"/>
        <v>0</v>
      </c>
      <c r="AG39" s="56">
        <f t="shared" si="9"/>
        <v>0</v>
      </c>
      <c r="AH39" s="60">
        <v>0</v>
      </c>
      <c r="AI39" s="56">
        <f t="shared" si="10"/>
        <v>0</v>
      </c>
      <c r="AJ39" s="56">
        <f t="shared" si="11"/>
        <v>0</v>
      </c>
      <c r="AK39" s="60">
        <v>0</v>
      </c>
      <c r="AL39" s="56">
        <f t="shared" si="12"/>
        <v>0</v>
      </c>
      <c r="AM39" s="56">
        <f t="shared" si="13"/>
        <v>0</v>
      </c>
      <c r="AN39" s="60">
        <v>0</v>
      </c>
      <c r="AO39" s="56">
        <f t="shared" si="14"/>
        <v>0</v>
      </c>
      <c r="AP39" s="56">
        <f t="shared" si="15"/>
        <v>0</v>
      </c>
      <c r="AQ39" s="60">
        <v>0</v>
      </c>
      <c r="AR39" s="60"/>
      <c r="AS39" s="60"/>
      <c r="AT39" s="60">
        <v>0</v>
      </c>
      <c r="AU39" s="56">
        <f t="shared" si="16"/>
        <v>0</v>
      </c>
      <c r="AV39" s="56">
        <f t="shared" si="17"/>
        <v>0</v>
      </c>
      <c r="AW39" s="60">
        <v>0</v>
      </c>
      <c r="AX39" s="56">
        <f t="shared" si="18"/>
        <v>0</v>
      </c>
      <c r="AY39" s="56">
        <f t="shared" si="19"/>
        <v>0</v>
      </c>
      <c r="AZ39" s="60">
        <v>0</v>
      </c>
      <c r="BA39" s="56">
        <f t="shared" si="20"/>
        <v>0</v>
      </c>
      <c r="BB39" s="56">
        <f t="shared" si="21"/>
        <v>0</v>
      </c>
      <c r="BC39" s="60">
        <v>0</v>
      </c>
      <c r="BD39" s="56">
        <f t="shared" si="22"/>
        <v>0</v>
      </c>
      <c r="BE39" s="56">
        <f t="shared" si="23"/>
        <v>0</v>
      </c>
      <c r="BF39" s="60">
        <v>0</v>
      </c>
      <c r="BG39" s="56">
        <f t="shared" si="24"/>
        <v>0</v>
      </c>
      <c r="BH39" s="56">
        <f t="shared" si="25"/>
        <v>0</v>
      </c>
      <c r="BI39" s="60"/>
      <c r="BJ39" s="56">
        <f t="shared" si="26"/>
        <v>0</v>
      </c>
      <c r="BK39" s="56">
        <f t="shared" si="27"/>
        <v>0</v>
      </c>
      <c r="BL39" s="60"/>
      <c r="BM39" s="56">
        <f t="shared" si="28"/>
        <v>0</v>
      </c>
      <c r="BN39" s="56">
        <f t="shared" si="29"/>
        <v>0</v>
      </c>
      <c r="BO39" s="60"/>
      <c r="BP39" s="56">
        <f t="shared" si="30"/>
        <v>0</v>
      </c>
      <c r="BQ39" s="56">
        <f t="shared" si="31"/>
        <v>0</v>
      </c>
      <c r="BR39" s="60">
        <v>0</v>
      </c>
      <c r="BS39" s="56">
        <f t="shared" si="32"/>
        <v>0</v>
      </c>
      <c r="BT39" s="56">
        <f t="shared" si="33"/>
        <v>0</v>
      </c>
      <c r="BU39" s="60"/>
      <c r="BV39" s="56">
        <f t="shared" si="34"/>
        <v>0</v>
      </c>
      <c r="BW39" s="56">
        <f t="shared" si="35"/>
        <v>0</v>
      </c>
      <c r="BX39" s="60">
        <v>0</v>
      </c>
      <c r="BY39" s="56">
        <f t="shared" si="36"/>
        <v>0</v>
      </c>
      <c r="BZ39" s="56">
        <f t="shared" si="37"/>
        <v>0</v>
      </c>
      <c r="CA39" s="60"/>
      <c r="CB39" s="56">
        <f t="shared" si="38"/>
        <v>0</v>
      </c>
      <c r="CC39" s="56">
        <f t="shared" si="39"/>
        <v>0</v>
      </c>
      <c r="CD39" s="60"/>
      <c r="CE39" s="56">
        <f t="shared" si="40"/>
        <v>0</v>
      </c>
      <c r="CF39" s="56">
        <f t="shared" si="41"/>
        <v>0</v>
      </c>
      <c r="CG39" s="60"/>
      <c r="CH39" s="56">
        <f t="shared" si="42"/>
        <v>0</v>
      </c>
      <c r="CI39" s="56">
        <f t="shared" si="43"/>
        <v>0</v>
      </c>
      <c r="CJ39" s="60"/>
      <c r="CK39" s="56">
        <f t="shared" si="44"/>
        <v>0</v>
      </c>
      <c r="CL39" s="56">
        <f t="shared" si="45"/>
        <v>0</v>
      </c>
      <c r="CM39" s="60"/>
      <c r="CN39" s="56">
        <f t="shared" si="46"/>
        <v>0</v>
      </c>
      <c r="CO39" s="56">
        <f t="shared" si="47"/>
        <v>0</v>
      </c>
      <c r="CP39" s="60"/>
      <c r="CQ39" s="56">
        <f t="shared" si="48"/>
        <v>0</v>
      </c>
      <c r="CR39" s="56">
        <f t="shared" si="49"/>
        <v>0</v>
      </c>
      <c r="CS39" s="60"/>
      <c r="CT39" s="56">
        <f t="shared" si="50"/>
        <v>0</v>
      </c>
      <c r="CU39" s="56">
        <f t="shared" si="51"/>
        <v>0</v>
      </c>
      <c r="CV39" s="58"/>
      <c r="CW39" s="56">
        <f t="shared" si="52"/>
        <v>0</v>
      </c>
      <c r="CX39" s="56">
        <f t="shared" si="53"/>
        <v>0</v>
      </c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2"/>
      <c r="DP39" s="42"/>
      <c r="DQ39" s="42"/>
      <c r="DR39" s="42"/>
    </row>
    <row r="40" spans="1:122" s="41" customFormat="1" ht="12.75">
      <c r="A40" s="53">
        <f t="shared" si="54"/>
        <v>46</v>
      </c>
      <c r="B40" s="54" t="s">
        <v>1</v>
      </c>
      <c r="C40" s="55">
        <f t="shared" si="55"/>
        <v>46.9</v>
      </c>
      <c r="D40" s="47"/>
      <c r="E40" s="47">
        <f t="shared" si="61"/>
        <v>0</v>
      </c>
      <c r="F40" s="60"/>
      <c r="G40" s="60"/>
      <c r="H40" s="47">
        <f t="shared" si="0"/>
        <v>0</v>
      </c>
      <c r="I40" s="60"/>
      <c r="J40" s="60"/>
      <c r="K40" s="47">
        <f t="shared" si="62"/>
        <v>0</v>
      </c>
      <c r="L40" s="60"/>
      <c r="M40" s="60"/>
      <c r="N40" s="60"/>
      <c r="O40" s="60"/>
      <c r="P40" s="60">
        <v>0</v>
      </c>
      <c r="Q40" s="56">
        <f t="shared" si="1"/>
        <v>0</v>
      </c>
      <c r="R40" s="56"/>
      <c r="S40" s="60">
        <v>0</v>
      </c>
      <c r="T40" s="56">
        <f t="shared" si="56"/>
        <v>0</v>
      </c>
      <c r="U40" s="56">
        <f t="shared" si="57"/>
        <v>0</v>
      </c>
      <c r="V40" s="60">
        <v>0</v>
      </c>
      <c r="W40" s="56">
        <f t="shared" si="2"/>
        <v>0</v>
      </c>
      <c r="X40" s="56">
        <f t="shared" si="3"/>
        <v>0</v>
      </c>
      <c r="Y40" s="60">
        <v>0</v>
      </c>
      <c r="Z40" s="56">
        <f t="shared" si="4"/>
        <v>0</v>
      </c>
      <c r="AA40" s="56">
        <f t="shared" si="5"/>
        <v>0</v>
      </c>
      <c r="AB40" s="60">
        <v>0</v>
      </c>
      <c r="AC40" s="56">
        <f t="shared" si="6"/>
        <v>0</v>
      </c>
      <c r="AD40" s="56">
        <f t="shared" si="7"/>
        <v>0</v>
      </c>
      <c r="AE40" s="60">
        <v>0</v>
      </c>
      <c r="AF40" s="56">
        <f t="shared" si="8"/>
        <v>0</v>
      </c>
      <c r="AG40" s="56">
        <f t="shared" si="9"/>
        <v>0</v>
      </c>
      <c r="AH40" s="60">
        <v>0</v>
      </c>
      <c r="AI40" s="56">
        <f t="shared" si="10"/>
        <v>0</v>
      </c>
      <c r="AJ40" s="56">
        <f t="shared" si="11"/>
        <v>0</v>
      </c>
      <c r="AK40" s="60">
        <v>0</v>
      </c>
      <c r="AL40" s="56">
        <f t="shared" si="12"/>
        <v>0</v>
      </c>
      <c r="AM40" s="56">
        <f t="shared" si="13"/>
        <v>0</v>
      </c>
      <c r="AN40" s="60">
        <v>0</v>
      </c>
      <c r="AO40" s="56">
        <f t="shared" si="14"/>
        <v>0</v>
      </c>
      <c r="AP40" s="56">
        <f t="shared" si="15"/>
        <v>0</v>
      </c>
      <c r="AQ40" s="60">
        <v>0</v>
      </c>
      <c r="AR40" s="60"/>
      <c r="AS40" s="60"/>
      <c r="AT40" s="60">
        <v>0</v>
      </c>
      <c r="AU40" s="56">
        <f t="shared" si="16"/>
        <v>0</v>
      </c>
      <c r="AV40" s="56">
        <f t="shared" si="17"/>
        <v>0</v>
      </c>
      <c r="AW40" s="60">
        <v>0</v>
      </c>
      <c r="AX40" s="56">
        <f t="shared" si="18"/>
        <v>0</v>
      </c>
      <c r="AY40" s="56">
        <f t="shared" si="19"/>
        <v>0</v>
      </c>
      <c r="AZ40" s="60">
        <v>0</v>
      </c>
      <c r="BA40" s="56">
        <f t="shared" si="20"/>
        <v>0</v>
      </c>
      <c r="BB40" s="56">
        <f t="shared" si="21"/>
        <v>0</v>
      </c>
      <c r="BC40" s="60">
        <v>0</v>
      </c>
      <c r="BD40" s="56">
        <f t="shared" si="22"/>
        <v>0</v>
      </c>
      <c r="BE40" s="56">
        <f t="shared" si="23"/>
        <v>0</v>
      </c>
      <c r="BF40" s="60">
        <v>0</v>
      </c>
      <c r="BG40" s="56">
        <f t="shared" si="24"/>
        <v>0</v>
      </c>
      <c r="BH40" s="56">
        <f t="shared" si="25"/>
        <v>0</v>
      </c>
      <c r="BI40" s="60"/>
      <c r="BJ40" s="56">
        <f t="shared" si="26"/>
        <v>0</v>
      </c>
      <c r="BK40" s="56">
        <f t="shared" si="27"/>
        <v>0</v>
      </c>
      <c r="BL40" s="60"/>
      <c r="BM40" s="56">
        <f t="shared" si="28"/>
        <v>0</v>
      </c>
      <c r="BN40" s="56">
        <f t="shared" si="29"/>
        <v>0</v>
      </c>
      <c r="BO40" s="60"/>
      <c r="BP40" s="56">
        <f t="shared" si="30"/>
        <v>0</v>
      </c>
      <c r="BQ40" s="56">
        <f t="shared" si="31"/>
        <v>0</v>
      </c>
      <c r="BR40" s="60">
        <v>0</v>
      </c>
      <c r="BS40" s="56">
        <f t="shared" si="32"/>
        <v>0</v>
      </c>
      <c r="BT40" s="56">
        <f t="shared" si="33"/>
        <v>0</v>
      </c>
      <c r="BU40" s="60"/>
      <c r="BV40" s="56">
        <f t="shared" si="34"/>
        <v>0</v>
      </c>
      <c r="BW40" s="56">
        <f t="shared" si="35"/>
        <v>0</v>
      </c>
      <c r="BX40" s="60">
        <v>0</v>
      </c>
      <c r="BY40" s="56">
        <f t="shared" si="36"/>
        <v>0</v>
      </c>
      <c r="BZ40" s="56">
        <f t="shared" si="37"/>
        <v>0</v>
      </c>
      <c r="CA40" s="60"/>
      <c r="CB40" s="56">
        <f t="shared" si="38"/>
        <v>0</v>
      </c>
      <c r="CC40" s="56">
        <f t="shared" si="39"/>
        <v>0</v>
      </c>
      <c r="CD40" s="60"/>
      <c r="CE40" s="56">
        <f t="shared" si="40"/>
        <v>0</v>
      </c>
      <c r="CF40" s="56">
        <f t="shared" si="41"/>
        <v>0</v>
      </c>
      <c r="CG40" s="60"/>
      <c r="CH40" s="56">
        <f t="shared" si="42"/>
        <v>0</v>
      </c>
      <c r="CI40" s="56">
        <f t="shared" si="43"/>
        <v>0</v>
      </c>
      <c r="CJ40" s="60"/>
      <c r="CK40" s="56">
        <f t="shared" si="44"/>
        <v>0</v>
      </c>
      <c r="CL40" s="56">
        <f t="shared" si="45"/>
        <v>0</v>
      </c>
      <c r="CM40" s="60"/>
      <c r="CN40" s="56">
        <f t="shared" si="46"/>
        <v>0</v>
      </c>
      <c r="CO40" s="56">
        <f t="shared" si="47"/>
        <v>0</v>
      </c>
      <c r="CP40" s="60"/>
      <c r="CQ40" s="56">
        <f t="shared" si="48"/>
        <v>0</v>
      </c>
      <c r="CR40" s="56">
        <f t="shared" si="49"/>
        <v>0</v>
      </c>
      <c r="CS40" s="60"/>
      <c r="CT40" s="56">
        <f t="shared" si="50"/>
        <v>0</v>
      </c>
      <c r="CU40" s="56">
        <f t="shared" si="51"/>
        <v>0</v>
      </c>
      <c r="CV40" s="58"/>
      <c r="CW40" s="56">
        <f t="shared" si="52"/>
        <v>0</v>
      </c>
      <c r="CX40" s="56">
        <f t="shared" si="53"/>
        <v>0</v>
      </c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2"/>
      <c r="DP40" s="42"/>
      <c r="DQ40" s="42"/>
      <c r="DR40" s="42"/>
    </row>
    <row r="41" spans="1:122" s="41" customFormat="1" ht="12.75">
      <c r="A41" s="53">
        <f t="shared" si="54"/>
        <v>47</v>
      </c>
      <c r="B41" s="54" t="s">
        <v>1</v>
      </c>
      <c r="C41" s="55">
        <f t="shared" si="55"/>
        <v>47.9</v>
      </c>
      <c r="D41" s="47"/>
      <c r="E41" s="47">
        <f t="shared" si="61"/>
        <v>0</v>
      </c>
      <c r="F41" s="60"/>
      <c r="G41" s="60"/>
      <c r="H41" s="47">
        <f t="shared" si="0"/>
        <v>0</v>
      </c>
      <c r="I41" s="60"/>
      <c r="J41" s="60"/>
      <c r="K41" s="47">
        <f t="shared" si="62"/>
        <v>0</v>
      </c>
      <c r="L41" s="60"/>
      <c r="M41" s="60"/>
      <c r="N41" s="60"/>
      <c r="O41" s="60"/>
      <c r="P41" s="60">
        <v>0</v>
      </c>
      <c r="Q41" s="56">
        <f t="shared" si="1"/>
        <v>0</v>
      </c>
      <c r="R41" s="56"/>
      <c r="S41" s="60">
        <v>0</v>
      </c>
      <c r="T41" s="56">
        <f t="shared" si="56"/>
        <v>0</v>
      </c>
      <c r="U41" s="56">
        <f t="shared" si="57"/>
        <v>0</v>
      </c>
      <c r="V41" s="60">
        <v>0</v>
      </c>
      <c r="W41" s="56">
        <f t="shared" si="2"/>
        <v>0</v>
      </c>
      <c r="X41" s="56">
        <f t="shared" si="3"/>
        <v>0</v>
      </c>
      <c r="Y41" s="60">
        <v>0</v>
      </c>
      <c r="Z41" s="56">
        <f t="shared" si="4"/>
        <v>0</v>
      </c>
      <c r="AA41" s="56">
        <f t="shared" si="5"/>
        <v>0</v>
      </c>
      <c r="AB41" s="60">
        <v>0</v>
      </c>
      <c r="AC41" s="56">
        <f t="shared" si="6"/>
        <v>0</v>
      </c>
      <c r="AD41" s="56">
        <f t="shared" si="7"/>
        <v>0</v>
      </c>
      <c r="AE41" s="60">
        <v>0</v>
      </c>
      <c r="AF41" s="56">
        <f t="shared" si="8"/>
        <v>0</v>
      </c>
      <c r="AG41" s="56">
        <f t="shared" si="9"/>
        <v>0</v>
      </c>
      <c r="AH41" s="60">
        <v>0</v>
      </c>
      <c r="AI41" s="56">
        <f t="shared" si="10"/>
        <v>0</v>
      </c>
      <c r="AJ41" s="56">
        <f t="shared" si="11"/>
        <v>0</v>
      </c>
      <c r="AK41" s="60">
        <v>0</v>
      </c>
      <c r="AL41" s="56">
        <f t="shared" si="12"/>
        <v>0</v>
      </c>
      <c r="AM41" s="56">
        <f t="shared" si="13"/>
        <v>0</v>
      </c>
      <c r="AN41" s="60">
        <v>0</v>
      </c>
      <c r="AO41" s="56">
        <f t="shared" si="14"/>
        <v>0</v>
      </c>
      <c r="AP41" s="56">
        <f t="shared" si="15"/>
        <v>0</v>
      </c>
      <c r="AQ41" s="60">
        <v>0</v>
      </c>
      <c r="AR41" s="60"/>
      <c r="AS41" s="60"/>
      <c r="AT41" s="60">
        <v>0</v>
      </c>
      <c r="AU41" s="56">
        <f t="shared" si="16"/>
        <v>0</v>
      </c>
      <c r="AV41" s="56">
        <f t="shared" si="17"/>
        <v>0</v>
      </c>
      <c r="AW41" s="60">
        <v>0</v>
      </c>
      <c r="AX41" s="56">
        <f t="shared" si="18"/>
        <v>0</v>
      </c>
      <c r="AY41" s="56">
        <f t="shared" si="19"/>
        <v>0</v>
      </c>
      <c r="AZ41" s="60">
        <v>0</v>
      </c>
      <c r="BA41" s="56">
        <f t="shared" si="20"/>
        <v>0</v>
      </c>
      <c r="BB41" s="56">
        <f t="shared" si="21"/>
        <v>0</v>
      </c>
      <c r="BC41" s="60">
        <v>0</v>
      </c>
      <c r="BD41" s="56">
        <f t="shared" si="22"/>
        <v>0</v>
      </c>
      <c r="BE41" s="56">
        <f t="shared" si="23"/>
        <v>0</v>
      </c>
      <c r="BF41" s="60">
        <v>0</v>
      </c>
      <c r="BG41" s="56">
        <f t="shared" si="24"/>
        <v>0</v>
      </c>
      <c r="BH41" s="56">
        <f t="shared" si="25"/>
        <v>0</v>
      </c>
      <c r="BI41" s="60"/>
      <c r="BJ41" s="56">
        <f t="shared" si="26"/>
        <v>0</v>
      </c>
      <c r="BK41" s="56">
        <f t="shared" si="27"/>
        <v>0</v>
      </c>
      <c r="BL41" s="60"/>
      <c r="BM41" s="56">
        <f t="shared" si="28"/>
        <v>0</v>
      </c>
      <c r="BN41" s="56">
        <f t="shared" si="29"/>
        <v>0</v>
      </c>
      <c r="BO41" s="60"/>
      <c r="BP41" s="56">
        <f t="shared" si="30"/>
        <v>0</v>
      </c>
      <c r="BQ41" s="56">
        <f t="shared" si="31"/>
        <v>0</v>
      </c>
      <c r="BR41" s="60">
        <v>0</v>
      </c>
      <c r="BS41" s="56">
        <f t="shared" si="32"/>
        <v>0</v>
      </c>
      <c r="BT41" s="56">
        <f t="shared" si="33"/>
        <v>0</v>
      </c>
      <c r="BU41" s="60"/>
      <c r="BV41" s="56">
        <f t="shared" si="34"/>
        <v>0</v>
      </c>
      <c r="BW41" s="56">
        <f t="shared" si="35"/>
        <v>0</v>
      </c>
      <c r="BX41" s="60">
        <v>0</v>
      </c>
      <c r="BY41" s="56">
        <f t="shared" si="36"/>
        <v>0</v>
      </c>
      <c r="BZ41" s="56">
        <f t="shared" si="37"/>
        <v>0</v>
      </c>
      <c r="CA41" s="60"/>
      <c r="CB41" s="56">
        <f t="shared" si="38"/>
        <v>0</v>
      </c>
      <c r="CC41" s="56">
        <f t="shared" si="39"/>
        <v>0</v>
      </c>
      <c r="CD41" s="60"/>
      <c r="CE41" s="56">
        <f t="shared" si="40"/>
        <v>0</v>
      </c>
      <c r="CF41" s="56">
        <f t="shared" si="41"/>
        <v>0</v>
      </c>
      <c r="CG41" s="60"/>
      <c r="CH41" s="56">
        <f t="shared" si="42"/>
        <v>0</v>
      </c>
      <c r="CI41" s="56">
        <f t="shared" si="43"/>
        <v>0</v>
      </c>
      <c r="CJ41" s="60"/>
      <c r="CK41" s="56">
        <f t="shared" si="44"/>
        <v>0</v>
      </c>
      <c r="CL41" s="56">
        <f t="shared" si="45"/>
        <v>0</v>
      </c>
      <c r="CM41" s="60"/>
      <c r="CN41" s="56">
        <f t="shared" si="46"/>
        <v>0</v>
      </c>
      <c r="CO41" s="56">
        <f t="shared" si="47"/>
        <v>0</v>
      </c>
      <c r="CP41" s="60"/>
      <c r="CQ41" s="56">
        <f t="shared" si="48"/>
        <v>0</v>
      </c>
      <c r="CR41" s="56">
        <f t="shared" si="49"/>
        <v>0</v>
      </c>
      <c r="CS41" s="60"/>
      <c r="CT41" s="56">
        <f t="shared" si="50"/>
        <v>0</v>
      </c>
      <c r="CU41" s="56">
        <f t="shared" si="51"/>
        <v>0</v>
      </c>
      <c r="CV41" s="58"/>
      <c r="CW41" s="56">
        <f t="shared" si="52"/>
        <v>0</v>
      </c>
      <c r="CX41" s="56">
        <f t="shared" si="53"/>
        <v>0</v>
      </c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2"/>
      <c r="DP41" s="42"/>
      <c r="DQ41" s="42"/>
      <c r="DR41" s="42"/>
    </row>
    <row r="42" spans="1:122" s="41" customFormat="1" ht="12.75">
      <c r="A42" s="64">
        <f t="shared" si="54"/>
        <v>48</v>
      </c>
      <c r="B42" s="43" t="s">
        <v>1</v>
      </c>
      <c r="C42" s="65">
        <f t="shared" si="55"/>
        <v>48.9</v>
      </c>
      <c r="D42" s="48"/>
      <c r="E42" s="47">
        <f t="shared" si="61"/>
        <v>0</v>
      </c>
      <c r="F42" s="48"/>
      <c r="G42" s="48"/>
      <c r="H42" s="47">
        <f t="shared" si="0"/>
        <v>0</v>
      </c>
      <c r="I42" s="48"/>
      <c r="J42" s="48"/>
      <c r="K42" s="47">
        <f t="shared" si="62"/>
        <v>0</v>
      </c>
      <c r="L42" s="48"/>
      <c r="M42" s="48"/>
      <c r="N42" s="48"/>
      <c r="O42" s="48"/>
      <c r="P42" s="48">
        <v>0</v>
      </c>
      <c r="Q42" s="56">
        <f t="shared" si="1"/>
        <v>0</v>
      </c>
      <c r="R42" s="153"/>
      <c r="S42" s="48">
        <v>0</v>
      </c>
      <c r="T42" s="48"/>
      <c r="U42" s="48"/>
      <c r="V42" s="48">
        <v>0</v>
      </c>
      <c r="W42" s="56">
        <f t="shared" si="2"/>
        <v>0</v>
      </c>
      <c r="X42" s="56">
        <f t="shared" si="3"/>
        <v>0</v>
      </c>
      <c r="Y42" s="48">
        <v>0</v>
      </c>
      <c r="Z42" s="56">
        <f t="shared" si="4"/>
        <v>0</v>
      </c>
      <c r="AA42" s="56">
        <f t="shared" si="5"/>
        <v>0</v>
      </c>
      <c r="AB42" s="48">
        <v>0</v>
      </c>
      <c r="AC42" s="56">
        <f t="shared" si="6"/>
        <v>0</v>
      </c>
      <c r="AD42" s="56">
        <f t="shared" si="7"/>
        <v>0</v>
      </c>
      <c r="AE42" s="48">
        <v>0</v>
      </c>
      <c r="AF42" s="56">
        <f t="shared" si="8"/>
        <v>0</v>
      </c>
      <c r="AG42" s="56">
        <f t="shared" si="9"/>
        <v>0</v>
      </c>
      <c r="AH42" s="48">
        <v>0</v>
      </c>
      <c r="AI42" s="56">
        <f t="shared" si="10"/>
        <v>0</v>
      </c>
      <c r="AJ42" s="56">
        <f t="shared" si="11"/>
        <v>0</v>
      </c>
      <c r="AK42" s="48">
        <v>0</v>
      </c>
      <c r="AL42" s="56">
        <f t="shared" si="12"/>
        <v>0</v>
      </c>
      <c r="AM42" s="56">
        <f t="shared" si="13"/>
        <v>0</v>
      </c>
      <c r="AN42" s="48">
        <v>0</v>
      </c>
      <c r="AO42" s="56">
        <f t="shared" si="14"/>
        <v>0</v>
      </c>
      <c r="AP42" s="56">
        <f t="shared" si="15"/>
        <v>0</v>
      </c>
      <c r="AQ42" s="48">
        <v>0</v>
      </c>
      <c r="AR42" s="48"/>
      <c r="AS42" s="48"/>
      <c r="AT42" s="48">
        <v>0</v>
      </c>
      <c r="AU42" s="56">
        <f t="shared" si="16"/>
        <v>0</v>
      </c>
      <c r="AV42" s="56">
        <f t="shared" si="17"/>
        <v>0</v>
      </c>
      <c r="AW42" s="48">
        <v>0</v>
      </c>
      <c r="AX42" s="56">
        <f t="shared" si="18"/>
        <v>0</v>
      </c>
      <c r="AY42" s="56">
        <f t="shared" si="19"/>
        <v>0</v>
      </c>
      <c r="AZ42" s="48">
        <v>0</v>
      </c>
      <c r="BA42" s="56">
        <f t="shared" si="20"/>
        <v>0</v>
      </c>
      <c r="BB42" s="56">
        <f t="shared" si="21"/>
        <v>0</v>
      </c>
      <c r="BC42" s="48">
        <v>0</v>
      </c>
      <c r="BD42" s="56">
        <f t="shared" si="22"/>
        <v>0</v>
      </c>
      <c r="BE42" s="56">
        <f t="shared" si="23"/>
        <v>0</v>
      </c>
      <c r="BF42" s="48">
        <v>0</v>
      </c>
      <c r="BG42" s="56">
        <f t="shared" si="24"/>
        <v>0</v>
      </c>
      <c r="BH42" s="56">
        <f t="shared" si="25"/>
        <v>0</v>
      </c>
      <c r="BI42" s="48"/>
      <c r="BJ42" s="56">
        <f t="shared" si="26"/>
        <v>0</v>
      </c>
      <c r="BK42" s="56">
        <f t="shared" si="27"/>
        <v>0</v>
      </c>
      <c r="BL42" s="48"/>
      <c r="BM42" s="56">
        <f t="shared" si="28"/>
        <v>0</v>
      </c>
      <c r="BN42" s="56">
        <f t="shared" si="29"/>
        <v>0</v>
      </c>
      <c r="BO42" s="48"/>
      <c r="BP42" s="56">
        <f t="shared" si="30"/>
        <v>0</v>
      </c>
      <c r="BQ42" s="56">
        <f t="shared" si="31"/>
        <v>0</v>
      </c>
      <c r="BR42" s="48">
        <v>0</v>
      </c>
      <c r="BS42" s="56">
        <f t="shared" si="32"/>
        <v>0</v>
      </c>
      <c r="BT42" s="56">
        <f t="shared" si="33"/>
        <v>0</v>
      </c>
      <c r="BU42" s="48"/>
      <c r="BV42" s="56">
        <f t="shared" si="34"/>
        <v>0</v>
      </c>
      <c r="BW42" s="56">
        <f t="shared" si="35"/>
        <v>0</v>
      </c>
      <c r="BX42" s="48">
        <v>0</v>
      </c>
      <c r="BY42" s="56">
        <f t="shared" si="36"/>
        <v>0</v>
      </c>
      <c r="BZ42" s="56">
        <f t="shared" si="37"/>
        <v>0</v>
      </c>
      <c r="CA42" s="48"/>
      <c r="CB42" s="56">
        <f t="shared" si="38"/>
        <v>0</v>
      </c>
      <c r="CC42" s="56">
        <f t="shared" si="39"/>
        <v>0</v>
      </c>
      <c r="CD42" s="48"/>
      <c r="CE42" s="56">
        <f t="shared" si="40"/>
        <v>0</v>
      </c>
      <c r="CF42" s="56">
        <f t="shared" si="41"/>
        <v>0</v>
      </c>
      <c r="CG42" s="48"/>
      <c r="CH42" s="56">
        <f t="shared" si="42"/>
        <v>0</v>
      </c>
      <c r="CI42" s="56">
        <f t="shared" si="43"/>
        <v>0</v>
      </c>
      <c r="CJ42" s="48"/>
      <c r="CK42" s="56">
        <f t="shared" si="44"/>
        <v>0</v>
      </c>
      <c r="CL42" s="56">
        <f t="shared" si="45"/>
        <v>0</v>
      </c>
      <c r="CM42" s="48"/>
      <c r="CN42" s="56">
        <f t="shared" si="46"/>
        <v>0</v>
      </c>
      <c r="CO42" s="56">
        <f t="shared" si="47"/>
        <v>0</v>
      </c>
      <c r="CP42" s="48"/>
      <c r="CQ42" s="56">
        <f t="shared" si="48"/>
        <v>0</v>
      </c>
      <c r="CR42" s="56">
        <f t="shared" si="49"/>
        <v>0</v>
      </c>
      <c r="CS42" s="48"/>
      <c r="CT42" s="56">
        <f t="shared" si="50"/>
        <v>0</v>
      </c>
      <c r="CU42" s="56">
        <f t="shared" si="51"/>
        <v>0</v>
      </c>
      <c r="CV42" s="66"/>
      <c r="CW42" s="56">
        <f t="shared" si="52"/>
        <v>0</v>
      </c>
      <c r="CX42" s="56">
        <f t="shared" si="53"/>
        <v>0</v>
      </c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2"/>
      <c r="DP42" s="42"/>
      <c r="DQ42" s="42"/>
      <c r="DR42" s="42"/>
    </row>
    <row r="43" spans="1:122" s="41" customFormat="1" ht="12.75">
      <c r="A43" s="67" t="s">
        <v>2</v>
      </c>
      <c r="B43" s="68"/>
      <c r="C43" s="68"/>
      <c r="D43" s="47">
        <f aca="true" t="shared" si="63" ref="D43:I43">SUM(D4:D42)</f>
        <v>8</v>
      </c>
      <c r="E43" s="47">
        <f t="shared" si="63"/>
        <v>296</v>
      </c>
      <c r="F43" s="69" t="e">
        <f t="shared" si="63"/>
        <v>#REF!</v>
      </c>
      <c r="G43" s="47">
        <f t="shared" si="63"/>
        <v>16</v>
      </c>
      <c r="H43" s="47">
        <f t="shared" si="63"/>
        <v>551</v>
      </c>
      <c r="I43" s="69" t="e">
        <f t="shared" si="63"/>
        <v>#REF!</v>
      </c>
      <c r="J43" s="47">
        <f>SUM(J3:J42)</f>
        <v>5</v>
      </c>
      <c r="K43" s="47">
        <f aca="true" t="shared" si="64" ref="K43:AP43">SUM(K4:K42)</f>
        <v>188.5</v>
      </c>
      <c r="L43" s="69" t="e">
        <f t="shared" si="64"/>
        <v>#REF!</v>
      </c>
      <c r="M43" s="47">
        <f t="shared" si="64"/>
        <v>13</v>
      </c>
      <c r="N43" s="69">
        <f t="shared" si="64"/>
        <v>422.5</v>
      </c>
      <c r="O43" s="69" t="e">
        <f t="shared" si="64"/>
        <v>#REF!</v>
      </c>
      <c r="P43" s="47">
        <f t="shared" si="64"/>
        <v>0</v>
      </c>
      <c r="Q43" s="152">
        <f t="shared" si="64"/>
        <v>0</v>
      </c>
      <c r="R43" s="152">
        <f t="shared" si="64"/>
        <v>0</v>
      </c>
      <c r="S43" s="69">
        <f t="shared" si="64"/>
        <v>0</v>
      </c>
      <c r="T43" s="69">
        <f t="shared" si="64"/>
        <v>0</v>
      </c>
      <c r="U43" s="69">
        <f t="shared" si="64"/>
        <v>0</v>
      </c>
      <c r="V43" s="47">
        <f t="shared" si="64"/>
        <v>12</v>
      </c>
      <c r="W43" s="47">
        <f t="shared" si="64"/>
        <v>426</v>
      </c>
      <c r="X43" s="69">
        <f t="shared" si="64"/>
        <v>5910.010484700858</v>
      </c>
      <c r="Y43" s="69">
        <f t="shared" si="64"/>
        <v>16</v>
      </c>
      <c r="Z43" s="47">
        <f t="shared" si="64"/>
        <v>544</v>
      </c>
      <c r="AA43" s="69">
        <f t="shared" si="64"/>
        <v>6771.45697243282</v>
      </c>
      <c r="AB43" s="47">
        <f t="shared" si="64"/>
        <v>20</v>
      </c>
      <c r="AC43" s="47">
        <f t="shared" si="64"/>
        <v>652</v>
      </c>
      <c r="AD43" s="69">
        <f t="shared" si="64"/>
        <v>7343.227018311384</v>
      </c>
      <c r="AE43" s="47">
        <f t="shared" si="64"/>
        <v>24</v>
      </c>
      <c r="AF43" s="47">
        <f t="shared" si="64"/>
        <v>752</v>
      </c>
      <c r="AG43" s="69">
        <f t="shared" si="64"/>
        <v>7698.879438304403</v>
      </c>
      <c r="AH43" s="47">
        <f t="shared" si="64"/>
        <v>26</v>
      </c>
      <c r="AI43" s="47">
        <f t="shared" si="64"/>
        <v>801</v>
      </c>
      <c r="AJ43" s="69">
        <f t="shared" si="64"/>
        <v>7896.246099713182</v>
      </c>
      <c r="AK43" s="47">
        <f t="shared" si="64"/>
        <v>32</v>
      </c>
      <c r="AL43" s="47">
        <f t="shared" si="64"/>
        <v>960</v>
      </c>
      <c r="AM43" s="69">
        <f t="shared" si="64"/>
        <v>8856.26142036077</v>
      </c>
      <c r="AN43" s="47">
        <f t="shared" si="64"/>
        <v>4</v>
      </c>
      <c r="AO43" s="47">
        <f t="shared" si="64"/>
        <v>153</v>
      </c>
      <c r="AP43" s="69">
        <f t="shared" si="64"/>
        <v>2536.285748090982</v>
      </c>
      <c r="AQ43" s="47">
        <f aca="true" t="shared" si="65" ref="AQ43:BV43">SUM(AQ4:AQ42)</f>
        <v>9</v>
      </c>
      <c r="AR43" s="47">
        <f t="shared" si="65"/>
        <v>282</v>
      </c>
      <c r="AS43" s="69">
        <f t="shared" si="65"/>
        <v>3824.078432366151</v>
      </c>
      <c r="AT43" s="47">
        <f t="shared" si="65"/>
        <v>10</v>
      </c>
      <c r="AU43" s="47">
        <f t="shared" si="65"/>
        <v>341</v>
      </c>
      <c r="AV43" s="69">
        <f t="shared" si="65"/>
        <v>4272.438513854538</v>
      </c>
      <c r="AW43" s="47">
        <f t="shared" si="65"/>
        <v>11</v>
      </c>
      <c r="AX43" s="47">
        <f t="shared" si="65"/>
        <v>361.5</v>
      </c>
      <c r="AY43" s="69">
        <f t="shared" si="65"/>
        <v>4149.297712133841</v>
      </c>
      <c r="AZ43" s="47">
        <f t="shared" si="65"/>
        <v>12</v>
      </c>
      <c r="BA43" s="47">
        <f t="shared" si="65"/>
        <v>385</v>
      </c>
      <c r="BB43" s="69">
        <f t="shared" si="65"/>
        <v>4172.527897530236</v>
      </c>
      <c r="BC43" s="47">
        <f t="shared" si="65"/>
        <v>13</v>
      </c>
      <c r="BD43" s="47">
        <f t="shared" si="65"/>
        <v>405.5</v>
      </c>
      <c r="BE43" s="69">
        <f t="shared" si="65"/>
        <v>4105.350048622018</v>
      </c>
      <c r="BF43" s="47">
        <f t="shared" si="65"/>
        <v>15</v>
      </c>
      <c r="BG43" s="47">
        <f t="shared" si="65"/>
        <v>451.5</v>
      </c>
      <c r="BH43" s="69">
        <f t="shared" si="65"/>
        <v>4198.263738558243</v>
      </c>
      <c r="BI43" s="47">
        <f t="shared" si="65"/>
        <v>30</v>
      </c>
      <c r="BJ43" s="47">
        <f t="shared" si="65"/>
        <v>864</v>
      </c>
      <c r="BK43" s="69">
        <f t="shared" si="65"/>
        <v>7235.5572261119305</v>
      </c>
      <c r="BL43" s="47">
        <f t="shared" si="65"/>
        <v>30</v>
      </c>
      <c r="BM43" s="47">
        <f t="shared" si="65"/>
        <v>830</v>
      </c>
      <c r="BN43" s="69">
        <f t="shared" si="65"/>
        <v>6308.6083825740425</v>
      </c>
      <c r="BO43" s="47">
        <f t="shared" si="65"/>
        <v>30</v>
      </c>
      <c r="BP43" s="47">
        <f t="shared" si="65"/>
        <v>795</v>
      </c>
      <c r="BQ43" s="69">
        <f t="shared" si="65"/>
        <v>5451.225921857693</v>
      </c>
      <c r="BR43" s="47">
        <f t="shared" si="65"/>
        <v>30</v>
      </c>
      <c r="BS43" s="47">
        <f t="shared" si="65"/>
        <v>773</v>
      </c>
      <c r="BT43" s="69">
        <f t="shared" si="65"/>
        <v>4956.51509194359</v>
      </c>
      <c r="BU43" s="47">
        <f t="shared" si="65"/>
        <v>30</v>
      </c>
      <c r="BV43" s="47">
        <f t="shared" si="65"/>
        <v>744</v>
      </c>
      <c r="BW43" s="69">
        <f aca="true" t="shared" si="66" ref="BW43:CX43">SUM(BW4:BW42)</f>
        <v>4358.297544833113</v>
      </c>
      <c r="BX43" s="47">
        <f t="shared" si="66"/>
        <v>30</v>
      </c>
      <c r="BY43" s="47">
        <f t="shared" si="66"/>
        <v>713</v>
      </c>
      <c r="BZ43" s="69">
        <f t="shared" si="66"/>
        <v>3769.1799635758553</v>
      </c>
      <c r="CA43" s="47">
        <f t="shared" si="66"/>
        <v>29</v>
      </c>
      <c r="CB43" s="47">
        <f t="shared" si="66"/>
        <v>658.5</v>
      </c>
      <c r="CC43" s="69">
        <f t="shared" si="66"/>
        <v>3122.5737034188724</v>
      </c>
      <c r="CD43" s="47">
        <f t="shared" si="66"/>
        <v>30</v>
      </c>
      <c r="CE43" s="47">
        <f t="shared" si="66"/>
        <v>657</v>
      </c>
      <c r="CF43" s="69">
        <f t="shared" si="66"/>
        <v>2859.3018577143525</v>
      </c>
      <c r="CG43" s="47">
        <f t="shared" si="66"/>
        <v>30</v>
      </c>
      <c r="CH43" s="47">
        <f t="shared" si="66"/>
        <v>624</v>
      </c>
      <c r="CI43" s="69">
        <f t="shared" si="66"/>
        <v>2400.7748868347294</v>
      </c>
      <c r="CJ43" s="47">
        <f t="shared" si="66"/>
        <v>30</v>
      </c>
      <c r="CK43" s="47">
        <f t="shared" si="66"/>
        <v>601</v>
      </c>
      <c r="CL43" s="69">
        <f t="shared" si="66"/>
        <v>2113.44659757283</v>
      </c>
      <c r="CM43" s="47">
        <f t="shared" si="66"/>
        <v>30</v>
      </c>
      <c r="CN43" s="47">
        <f t="shared" si="66"/>
        <v>573</v>
      </c>
      <c r="CO43" s="69">
        <f t="shared" si="66"/>
        <v>1797.9349797909285</v>
      </c>
      <c r="CP43" s="47">
        <f t="shared" si="66"/>
        <v>29</v>
      </c>
      <c r="CQ43" s="47">
        <f t="shared" si="66"/>
        <v>526.5</v>
      </c>
      <c r="CR43" s="69">
        <f t="shared" si="66"/>
        <v>1463.3947697850556</v>
      </c>
      <c r="CS43" s="47">
        <f t="shared" si="66"/>
        <v>30</v>
      </c>
      <c r="CT43" s="47">
        <f t="shared" si="66"/>
        <v>509</v>
      </c>
      <c r="CU43" s="69">
        <f t="shared" si="66"/>
        <v>1206.3086166274147</v>
      </c>
      <c r="CV43" s="159">
        <f t="shared" si="66"/>
        <v>60</v>
      </c>
      <c r="CW43" s="47">
        <f t="shared" si="66"/>
        <v>909</v>
      </c>
      <c r="CX43" s="69">
        <f t="shared" si="66"/>
        <v>1673.313079685254</v>
      </c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2"/>
      <c r="DP43" s="42"/>
      <c r="DQ43" s="42"/>
      <c r="DR43" s="42"/>
    </row>
    <row r="44" spans="1:122" s="41" customFormat="1" ht="12.75">
      <c r="A44" s="67" t="s">
        <v>49</v>
      </c>
      <c r="B44" s="68"/>
      <c r="C44" s="68"/>
      <c r="D44" s="53">
        <f>E43/D43</f>
        <v>37</v>
      </c>
      <c r="E44" s="53"/>
      <c r="F44" s="53"/>
      <c r="G44" s="53">
        <f>H43/G43</f>
        <v>34.4375</v>
      </c>
      <c r="H44" s="53"/>
      <c r="I44" s="53"/>
      <c r="J44" s="53">
        <f>K43/J43</f>
        <v>37.7</v>
      </c>
      <c r="K44" s="47"/>
      <c r="L44" s="53"/>
      <c r="M44" s="53">
        <f>N43/M43</f>
        <v>32.5</v>
      </c>
      <c r="N44" s="53"/>
      <c r="O44" s="53"/>
      <c r="P44" s="53" t="e">
        <f>Q43/P43</f>
        <v>#DIV/0!</v>
      </c>
      <c r="Q44" s="152"/>
      <c r="R44" s="152"/>
      <c r="S44" s="53" t="e">
        <f>T43/S43</f>
        <v>#DIV/0!</v>
      </c>
      <c r="T44" s="53"/>
      <c r="U44" s="53"/>
      <c r="V44" s="53">
        <f>W43/V43</f>
        <v>35.5</v>
      </c>
      <c r="W44" s="53"/>
      <c r="X44" s="53"/>
      <c r="Y44" s="53">
        <f>Z43/Y43</f>
        <v>34</v>
      </c>
      <c r="Z44" s="53"/>
      <c r="AA44" s="53"/>
      <c r="AB44" s="53">
        <f>AC43/AB43</f>
        <v>32.6</v>
      </c>
      <c r="AC44" s="53"/>
      <c r="AD44" s="53"/>
      <c r="AE44" s="53">
        <f>AF43/AE43</f>
        <v>31.333333333333332</v>
      </c>
      <c r="AF44" s="53"/>
      <c r="AG44" s="53"/>
      <c r="AH44" s="53">
        <f>AI43/AH43</f>
        <v>30.807692307692307</v>
      </c>
      <c r="AI44" s="53"/>
      <c r="AJ44" s="53"/>
      <c r="AK44" s="53">
        <f>AL43/AK43</f>
        <v>30</v>
      </c>
      <c r="AL44" s="53"/>
      <c r="AM44" s="53"/>
      <c r="AN44" s="53">
        <f>AO43/AN43</f>
        <v>38.25</v>
      </c>
      <c r="AO44" s="53"/>
      <c r="AP44" s="53"/>
      <c r="AQ44" s="53">
        <f>AR43/AQ43</f>
        <v>31.333333333333332</v>
      </c>
      <c r="AR44" s="53"/>
      <c r="AS44" s="53"/>
      <c r="AT44" s="53">
        <f>AU43/AT43</f>
        <v>34.1</v>
      </c>
      <c r="AU44" s="53"/>
      <c r="AV44" s="53"/>
      <c r="AW44" s="53">
        <f>AX43/AW43</f>
        <v>32.86363636363637</v>
      </c>
      <c r="AX44" s="53"/>
      <c r="AY44" s="53"/>
      <c r="AZ44" s="53">
        <f>BA43/AZ43</f>
        <v>32.083333333333336</v>
      </c>
      <c r="BA44" s="53"/>
      <c r="BB44" s="53"/>
      <c r="BC44" s="53">
        <f>BD43/BC43</f>
        <v>31.192307692307693</v>
      </c>
      <c r="BD44" s="53"/>
      <c r="BE44" s="53"/>
      <c r="BF44" s="53">
        <f>BG43/BF43</f>
        <v>30.1</v>
      </c>
      <c r="BG44" s="53"/>
      <c r="BH44" s="53"/>
      <c r="BI44" s="53">
        <f>BJ43/BI43</f>
        <v>28.8</v>
      </c>
      <c r="BJ44" s="53"/>
      <c r="BK44" s="53"/>
      <c r="BL44" s="53">
        <f>BM43/BL43</f>
        <v>27.666666666666668</v>
      </c>
      <c r="BM44" s="53"/>
      <c r="BN44" s="53"/>
      <c r="BO44" s="53">
        <f>BP43/BO43</f>
        <v>26.5</v>
      </c>
      <c r="BP44" s="53"/>
      <c r="BQ44" s="53"/>
      <c r="BR44" s="53">
        <f>BS43/BR43</f>
        <v>25.766666666666666</v>
      </c>
      <c r="BS44" s="53"/>
      <c r="BT44" s="53"/>
      <c r="BU44" s="53">
        <f>BV43/BU43</f>
        <v>24.8</v>
      </c>
      <c r="BV44" s="53"/>
      <c r="BW44" s="53"/>
      <c r="BX44" s="53">
        <f>BY43/BX43</f>
        <v>23.766666666666666</v>
      </c>
      <c r="BY44" s="53"/>
      <c r="BZ44" s="53"/>
      <c r="CA44" s="53">
        <f>CB43/CA43</f>
        <v>22.70689655172414</v>
      </c>
      <c r="CB44" s="53"/>
      <c r="CC44" s="53"/>
      <c r="CD44" s="53">
        <f>CE43/CD43</f>
        <v>21.9</v>
      </c>
      <c r="CE44" s="53"/>
      <c r="CF44" s="53"/>
      <c r="CG44" s="53">
        <f>CH43/CG43</f>
        <v>20.8</v>
      </c>
      <c r="CH44" s="53"/>
      <c r="CI44" s="53"/>
      <c r="CJ44" s="53">
        <f>CK43/CJ43</f>
        <v>20.033333333333335</v>
      </c>
      <c r="CK44" s="53"/>
      <c r="CL44" s="53"/>
      <c r="CM44" s="53">
        <f>CN43/CM43</f>
        <v>19.1</v>
      </c>
      <c r="CN44" s="53"/>
      <c r="CO44" s="53"/>
      <c r="CP44" s="53">
        <f>CQ43/CP43</f>
        <v>18.155172413793103</v>
      </c>
      <c r="CQ44" s="53"/>
      <c r="CR44" s="53"/>
      <c r="CS44" s="53">
        <f>CT43/CS43</f>
        <v>16.966666666666665</v>
      </c>
      <c r="CT44" s="53"/>
      <c r="CU44" s="53"/>
      <c r="CV44" s="70">
        <f>CW43/CV43</f>
        <v>15.15</v>
      </c>
      <c r="CW44" s="53"/>
      <c r="CX44" s="53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42"/>
      <c r="DP44" s="42"/>
      <c r="DQ44" s="42"/>
      <c r="DR44" s="42"/>
    </row>
    <row r="45" spans="1:122" s="41" customFormat="1" ht="12.75">
      <c r="A45" s="67" t="s">
        <v>3</v>
      </c>
      <c r="B45" s="68"/>
      <c r="C45" s="68"/>
      <c r="D45" s="47">
        <v>3</v>
      </c>
      <c r="E45" s="47"/>
      <c r="F45" s="47"/>
      <c r="G45" s="47">
        <v>6</v>
      </c>
      <c r="H45" s="47"/>
      <c r="I45" s="47"/>
      <c r="J45" s="47">
        <v>1</v>
      </c>
      <c r="K45" s="47"/>
      <c r="L45" s="47"/>
      <c r="M45" s="47">
        <v>4</v>
      </c>
      <c r="N45" s="47"/>
      <c r="O45" s="47"/>
      <c r="P45" s="47"/>
      <c r="Q45" s="152"/>
      <c r="R45" s="152"/>
      <c r="S45" s="47"/>
      <c r="T45" s="47"/>
      <c r="U45" s="47"/>
      <c r="V45" s="47">
        <v>10</v>
      </c>
      <c r="W45" s="47"/>
      <c r="X45" s="47"/>
      <c r="Y45" s="47">
        <v>5</v>
      </c>
      <c r="Z45" s="47"/>
      <c r="AA45" s="47"/>
      <c r="AB45" s="47">
        <v>8</v>
      </c>
      <c r="AC45" s="47"/>
      <c r="AD45" s="47"/>
      <c r="AE45" s="47">
        <v>9</v>
      </c>
      <c r="AF45" s="47"/>
      <c r="AG45" s="47"/>
      <c r="AH45" s="47">
        <v>9</v>
      </c>
      <c r="AI45" s="47"/>
      <c r="AJ45" s="47"/>
      <c r="AK45" s="47">
        <v>7</v>
      </c>
      <c r="AL45" s="47"/>
      <c r="AM45" s="47"/>
      <c r="AN45" s="47">
        <v>1</v>
      </c>
      <c r="AO45" s="47"/>
      <c r="AP45" s="47"/>
      <c r="AQ45" s="47">
        <v>9</v>
      </c>
      <c r="AR45" s="47"/>
      <c r="AS45" s="47"/>
      <c r="AT45" s="47">
        <v>8</v>
      </c>
      <c r="AU45" s="47"/>
      <c r="AV45" s="47"/>
      <c r="AW45" s="47">
        <v>11</v>
      </c>
      <c r="AX45" s="47"/>
      <c r="AY45" s="47"/>
      <c r="AZ45" s="47">
        <v>16</v>
      </c>
      <c r="BA45" s="47"/>
      <c r="BB45" s="47"/>
      <c r="BC45" s="47">
        <v>17</v>
      </c>
      <c r="BD45" s="47"/>
      <c r="BE45" s="47"/>
      <c r="BF45" s="47">
        <v>11</v>
      </c>
      <c r="BG45" s="47"/>
      <c r="BH45" s="47"/>
      <c r="BI45" s="47">
        <v>10</v>
      </c>
      <c r="BJ45" s="47"/>
      <c r="BK45" s="47"/>
      <c r="BL45" s="47">
        <v>6</v>
      </c>
      <c r="BM45" s="47"/>
      <c r="BN45" s="47"/>
      <c r="BO45" s="47">
        <v>6</v>
      </c>
      <c r="BP45" s="47"/>
      <c r="BQ45" s="47"/>
      <c r="BR45" s="47">
        <v>6</v>
      </c>
      <c r="BS45" s="47"/>
      <c r="BT45" s="47"/>
      <c r="BU45" s="47">
        <v>7</v>
      </c>
      <c r="BV45" s="47"/>
      <c r="BW45" s="47"/>
      <c r="BX45" s="47">
        <v>10</v>
      </c>
      <c r="BY45" s="47"/>
      <c r="BZ45" s="47"/>
      <c r="CA45" s="47">
        <v>11</v>
      </c>
      <c r="CB45" s="47"/>
      <c r="CC45" s="47"/>
      <c r="CD45" s="47">
        <v>14</v>
      </c>
      <c r="CE45" s="47"/>
      <c r="CF45" s="47"/>
      <c r="CG45" s="47">
        <v>17</v>
      </c>
      <c r="CH45" s="47"/>
      <c r="CI45" s="47"/>
      <c r="CJ45" s="47">
        <v>21</v>
      </c>
      <c r="CK45" s="47"/>
      <c r="CL45" s="47"/>
      <c r="CM45" s="47">
        <v>18</v>
      </c>
      <c r="CN45" s="47"/>
      <c r="CO45" s="47"/>
      <c r="CP45" s="47">
        <v>17</v>
      </c>
      <c r="CQ45" s="47"/>
      <c r="CR45" s="47"/>
      <c r="CS45" s="47">
        <v>14</v>
      </c>
      <c r="CT45" s="47"/>
      <c r="CU45" s="47"/>
      <c r="CV45" s="57">
        <v>37</v>
      </c>
      <c r="CW45" s="47"/>
      <c r="CX45" s="47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2"/>
      <c r="DP45" s="42"/>
      <c r="DQ45" s="42"/>
      <c r="DR45" s="42"/>
    </row>
    <row r="46" spans="1:122" s="41" customFormat="1" ht="12.75">
      <c r="A46" s="67" t="s">
        <v>4</v>
      </c>
      <c r="B46" s="68"/>
      <c r="C46" s="68"/>
      <c r="D46" s="72">
        <v>7</v>
      </c>
      <c r="E46" s="72"/>
      <c r="F46" s="72"/>
      <c r="G46" s="72">
        <v>8</v>
      </c>
      <c r="H46" s="72"/>
      <c r="I46" s="72"/>
      <c r="J46" s="72">
        <v>9</v>
      </c>
      <c r="K46" s="47"/>
      <c r="L46" s="72"/>
      <c r="M46" s="72">
        <v>10</v>
      </c>
      <c r="N46" s="72"/>
      <c r="O46" s="72"/>
      <c r="P46" s="72">
        <v>12</v>
      </c>
      <c r="Q46" s="152"/>
      <c r="R46" s="152"/>
      <c r="S46" s="72">
        <v>14</v>
      </c>
      <c r="T46" s="72"/>
      <c r="U46" s="72"/>
      <c r="V46" s="72">
        <v>12</v>
      </c>
      <c r="W46" s="72"/>
      <c r="X46" s="72"/>
      <c r="Y46" s="72">
        <v>16</v>
      </c>
      <c r="Z46" s="72"/>
      <c r="AA46" s="72"/>
      <c r="AB46" s="72">
        <v>20</v>
      </c>
      <c r="AC46" s="72"/>
      <c r="AD46" s="72"/>
      <c r="AE46" s="72">
        <v>24</v>
      </c>
      <c r="AF46" s="72"/>
      <c r="AG46" s="72"/>
      <c r="AH46" s="72">
        <v>28</v>
      </c>
      <c r="AI46" s="72"/>
      <c r="AJ46" s="72"/>
      <c r="AK46" s="72">
        <v>32</v>
      </c>
      <c r="AL46" s="72"/>
      <c r="AM46" s="72"/>
      <c r="AN46" s="72">
        <v>8</v>
      </c>
      <c r="AO46" s="72"/>
      <c r="AP46" s="72"/>
      <c r="AQ46" s="72">
        <v>9</v>
      </c>
      <c r="AR46" s="72"/>
      <c r="AS46" s="72"/>
      <c r="AT46" s="72">
        <v>10</v>
      </c>
      <c r="AU46" s="72"/>
      <c r="AV46" s="72"/>
      <c r="AW46" s="72">
        <v>11</v>
      </c>
      <c r="AX46" s="72"/>
      <c r="AY46" s="72"/>
      <c r="AZ46" s="72">
        <v>12</v>
      </c>
      <c r="BA46" s="72"/>
      <c r="BB46" s="72"/>
      <c r="BC46" s="72">
        <v>13</v>
      </c>
      <c r="BD46" s="72"/>
      <c r="BE46" s="72"/>
      <c r="BF46" s="72">
        <v>15</v>
      </c>
      <c r="BG46" s="72"/>
      <c r="BH46" s="72"/>
      <c r="BI46" s="72">
        <v>40</v>
      </c>
      <c r="BJ46" s="72"/>
      <c r="BK46" s="72"/>
      <c r="BL46" s="72">
        <v>50</v>
      </c>
      <c r="BM46" s="72"/>
      <c r="BN46" s="72"/>
      <c r="BO46" s="72">
        <v>60</v>
      </c>
      <c r="BP46" s="72"/>
      <c r="BQ46" s="72"/>
      <c r="BR46" s="72">
        <v>80</v>
      </c>
      <c r="BS46" s="72"/>
      <c r="BT46" s="72"/>
      <c r="BU46" s="72">
        <v>100</v>
      </c>
      <c r="BV46" s="72"/>
      <c r="BW46" s="72"/>
      <c r="BX46" s="72">
        <v>120</v>
      </c>
      <c r="BY46" s="72"/>
      <c r="BZ46" s="72"/>
      <c r="CA46" s="69">
        <f>CA48*1000/CA51</f>
        <v>201.15085536547434</v>
      </c>
      <c r="CB46" s="72"/>
      <c r="CC46" s="72"/>
      <c r="CD46" s="69">
        <f>CD48*1000/CD51</f>
        <v>216.1430119176598</v>
      </c>
      <c r="CE46" s="72"/>
      <c r="CF46" s="72"/>
      <c r="CG46" s="69">
        <f>CG48*1000/CG51</f>
        <v>244.18604651162792</v>
      </c>
      <c r="CH46" s="72"/>
      <c r="CI46" s="72"/>
      <c r="CJ46" s="69">
        <f>CJ48*1000/CJ51</f>
        <v>297.73299748110827</v>
      </c>
      <c r="CK46" s="72"/>
      <c r="CL46" s="72"/>
      <c r="CM46" s="69">
        <f>CM48*1000/CM51</f>
        <v>345.2662721893491</v>
      </c>
      <c r="CN46" s="72"/>
      <c r="CO46" s="72"/>
      <c r="CP46" s="69">
        <f>CP48*1000/CP51</f>
        <v>382.50896057347677</v>
      </c>
      <c r="CQ46" s="72"/>
      <c r="CR46" s="72"/>
      <c r="CS46" s="69">
        <f>CS48*1000/CS51</f>
        <v>462.9310344827587</v>
      </c>
      <c r="CT46" s="72"/>
      <c r="CU46" s="72"/>
      <c r="CV46" s="73">
        <f>CV48*1000/CV51</f>
        <v>691.0891089108911</v>
      </c>
      <c r="CW46" s="72"/>
      <c r="CX46" s="72"/>
      <c r="CY46" s="74"/>
      <c r="CZ46" s="74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2"/>
      <c r="DP46" s="42"/>
      <c r="DQ46" s="42"/>
      <c r="DR46" s="42"/>
    </row>
    <row r="47" spans="1:122" s="41" customFormat="1" ht="12.75">
      <c r="A47" s="67" t="s">
        <v>149</v>
      </c>
      <c r="B47" s="68"/>
      <c r="C47" s="68"/>
      <c r="D47" s="53" t="e">
        <f>F43/1000</f>
        <v>#REF!</v>
      </c>
      <c r="E47" s="53"/>
      <c r="F47" s="53"/>
      <c r="G47" s="53" t="e">
        <f>I43/1000</f>
        <v>#REF!</v>
      </c>
      <c r="H47" s="53"/>
      <c r="I47" s="53"/>
      <c r="J47" s="53" t="e">
        <f>L43/1000</f>
        <v>#REF!</v>
      </c>
      <c r="K47" s="72"/>
      <c r="L47" s="53"/>
      <c r="M47" s="53" t="e">
        <f>O43/1000</f>
        <v>#REF!</v>
      </c>
      <c r="N47" s="53"/>
      <c r="O47" s="53"/>
      <c r="P47" s="53"/>
      <c r="Q47" s="152"/>
      <c r="R47" s="152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8.4047</v>
      </c>
      <c r="AL47" s="53"/>
      <c r="AM47" s="53"/>
      <c r="AN47" s="53"/>
      <c r="AO47" s="53"/>
      <c r="AP47" s="53"/>
      <c r="AQ47" s="53">
        <v>4.0276</v>
      </c>
      <c r="AR47" s="53"/>
      <c r="AS47" s="53"/>
      <c r="AT47" s="53">
        <v>3.928</v>
      </c>
      <c r="AU47" s="53"/>
      <c r="AV47" s="53"/>
      <c r="AW47" s="53">
        <v>4.0175</v>
      </c>
      <c r="AX47" s="53"/>
      <c r="AY47" s="53"/>
      <c r="AZ47" s="53">
        <v>3.91</v>
      </c>
      <c r="BA47" s="53"/>
      <c r="BB47" s="53"/>
      <c r="BC47" s="53">
        <v>3.9207</v>
      </c>
      <c r="BD47" s="53"/>
      <c r="BE47" s="53"/>
      <c r="BF47" s="53">
        <v>3.8837</v>
      </c>
      <c r="BG47" s="53"/>
      <c r="BH47" s="53"/>
      <c r="BI47" s="53">
        <v>7.045</v>
      </c>
      <c r="BJ47" s="53"/>
      <c r="BK47" s="53"/>
      <c r="BL47" s="53">
        <v>5.915</v>
      </c>
      <c r="BM47" s="53"/>
      <c r="BN47" s="53"/>
      <c r="BO47" s="53">
        <v>5.32</v>
      </c>
      <c r="BP47" s="53"/>
      <c r="BQ47" s="53"/>
      <c r="BR47" s="53">
        <v>4.83</v>
      </c>
      <c r="BS47" s="53"/>
      <c r="BT47" s="53"/>
      <c r="BU47" s="53">
        <v>4.165</v>
      </c>
      <c r="BV47" s="53"/>
      <c r="BW47" s="53"/>
      <c r="BX47" s="53">
        <v>3.665</v>
      </c>
      <c r="BY47" s="53"/>
      <c r="BZ47" s="53"/>
      <c r="CA47" s="53">
        <v>3.215</v>
      </c>
      <c r="CB47" s="53"/>
      <c r="CC47" s="53"/>
      <c r="CD47" s="53">
        <v>2.769</v>
      </c>
      <c r="CE47" s="53"/>
      <c r="CF47" s="53"/>
      <c r="CG47" s="53">
        <v>2.365</v>
      </c>
      <c r="CH47" s="53"/>
      <c r="CI47" s="53"/>
      <c r="CJ47" s="53">
        <v>1.985</v>
      </c>
      <c r="CK47" s="53"/>
      <c r="CL47" s="53"/>
      <c r="CM47" s="53">
        <v>1.69</v>
      </c>
      <c r="CN47" s="53"/>
      <c r="CO47" s="53"/>
      <c r="CP47" s="53">
        <v>1.395</v>
      </c>
      <c r="CQ47" s="53"/>
      <c r="CR47" s="53"/>
      <c r="CS47" s="53">
        <v>1.16</v>
      </c>
      <c r="CT47" s="53"/>
      <c r="CU47" s="53"/>
      <c r="CV47" s="70">
        <v>1.515</v>
      </c>
      <c r="CW47" s="53"/>
      <c r="CX47" s="53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42"/>
      <c r="DP47" s="42"/>
      <c r="DQ47" s="42"/>
      <c r="DR47" s="42"/>
    </row>
    <row r="48" spans="1:122" s="41" customFormat="1" ht="12.75">
      <c r="A48" s="67" t="s">
        <v>150</v>
      </c>
      <c r="B48" s="68"/>
      <c r="C48" s="68"/>
      <c r="D48" s="53" t="e">
        <f>D46*D51/1000</f>
        <v>#REF!</v>
      </c>
      <c r="E48" s="47"/>
      <c r="F48" s="47"/>
      <c r="G48" s="53" t="e">
        <f>G46*G51/1000</f>
        <v>#REF!</v>
      </c>
      <c r="H48" s="47"/>
      <c r="I48" s="47"/>
      <c r="J48" s="53" t="e">
        <f>J46*J51/1000</f>
        <v>#REF!</v>
      </c>
      <c r="K48" s="53"/>
      <c r="L48" s="47"/>
      <c r="M48" s="53" t="e">
        <f>M46*M51/1000</f>
        <v>#REF!</v>
      </c>
      <c r="N48" s="47"/>
      <c r="O48" s="47"/>
      <c r="P48" s="53"/>
      <c r="Q48" s="152"/>
      <c r="R48" s="152"/>
      <c r="S48" s="53"/>
      <c r="T48" s="47"/>
      <c r="U48" s="47"/>
      <c r="V48" s="53"/>
      <c r="W48" s="47"/>
      <c r="X48" s="47"/>
      <c r="Y48" s="53"/>
      <c r="Z48" s="47"/>
      <c r="AA48" s="47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>
        <f>BI46*BI51/1000</f>
        <v>9.393333333333334</v>
      </c>
      <c r="BJ48" s="53"/>
      <c r="BK48" s="53"/>
      <c r="BL48" s="53">
        <f>BL46*BL51/1000</f>
        <v>9.858333333333333</v>
      </c>
      <c r="BM48" s="53"/>
      <c r="BN48" s="53"/>
      <c r="BO48" s="53">
        <f>BO46*BO51/1000</f>
        <v>10.64</v>
      </c>
      <c r="BP48" s="53"/>
      <c r="BQ48" s="53"/>
      <c r="BR48" s="53">
        <f>BR46*BR51/1000</f>
        <v>12.88</v>
      </c>
      <c r="BS48" s="53"/>
      <c r="BT48" s="53"/>
      <c r="BU48" s="53">
        <f>BU46*BU51/1000</f>
        <v>13.883333333333335</v>
      </c>
      <c r="BV48" s="53"/>
      <c r="BW48" s="53"/>
      <c r="BX48" s="53">
        <f>BX46*BX51/1000</f>
        <v>14.66</v>
      </c>
      <c r="BY48" s="53"/>
      <c r="BZ48" s="53"/>
      <c r="CA48" s="53">
        <f>CA49-3.7</f>
        <v>22.3</v>
      </c>
      <c r="CB48" s="53"/>
      <c r="CC48" s="53"/>
      <c r="CD48" s="53">
        <f>CD49-3.7</f>
        <v>19.95</v>
      </c>
      <c r="CE48" s="53"/>
      <c r="CF48" s="53"/>
      <c r="CG48" s="53">
        <f>CG49-3.7</f>
        <v>19.25</v>
      </c>
      <c r="CH48" s="53"/>
      <c r="CI48" s="53"/>
      <c r="CJ48" s="53">
        <f>CJ49-3.7</f>
        <v>19.7</v>
      </c>
      <c r="CK48" s="53"/>
      <c r="CL48" s="53"/>
      <c r="CM48" s="53">
        <f>CM49-3.7</f>
        <v>19.45</v>
      </c>
      <c r="CN48" s="53"/>
      <c r="CO48" s="53"/>
      <c r="CP48" s="53">
        <f>CP49-3.7</f>
        <v>18.400000000000002</v>
      </c>
      <c r="CQ48" s="53"/>
      <c r="CR48" s="53"/>
      <c r="CS48" s="53">
        <f>CS49-3.7</f>
        <v>17.900000000000002</v>
      </c>
      <c r="CT48" s="53"/>
      <c r="CU48" s="53"/>
      <c r="CV48" s="70">
        <f>CV49-3.7</f>
        <v>17.45</v>
      </c>
      <c r="CW48" s="53"/>
      <c r="CX48" s="53"/>
      <c r="CY48" s="45"/>
      <c r="CZ48" s="45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42"/>
      <c r="DP48" s="42"/>
      <c r="DQ48" s="42"/>
      <c r="DR48" s="42"/>
    </row>
    <row r="49" spans="1:122" s="41" customFormat="1" ht="12.75">
      <c r="A49" s="75" t="s">
        <v>50</v>
      </c>
      <c r="B49" s="76"/>
      <c r="C49" s="76"/>
      <c r="D49" s="77" t="e">
        <f>D48+5</f>
        <v>#REF!</v>
      </c>
      <c r="E49" s="77"/>
      <c r="F49" s="77"/>
      <c r="G49" s="77" t="e">
        <f>G48+5</f>
        <v>#REF!</v>
      </c>
      <c r="H49" s="77"/>
      <c r="I49" s="77"/>
      <c r="J49" s="77" t="e">
        <f>J48+5</f>
        <v>#REF!</v>
      </c>
      <c r="K49" s="60"/>
      <c r="L49" s="77"/>
      <c r="M49" s="77" t="e">
        <f>M48+5</f>
        <v>#REF!</v>
      </c>
      <c r="N49" s="77"/>
      <c r="O49" s="77"/>
      <c r="P49" s="77"/>
      <c r="Q49" s="56"/>
      <c r="R49" s="56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>
        <f>BI48+13</f>
        <v>22.393333333333334</v>
      </c>
      <c r="BJ49" s="77"/>
      <c r="BK49" s="77"/>
      <c r="BL49" s="77">
        <f>BL48+13</f>
        <v>22.858333333333334</v>
      </c>
      <c r="BM49" s="77"/>
      <c r="BN49" s="77"/>
      <c r="BO49" s="77">
        <f>BO48+13</f>
        <v>23.64</v>
      </c>
      <c r="BP49" s="77"/>
      <c r="BQ49" s="77"/>
      <c r="BR49" s="77">
        <f>BR48+13</f>
        <v>25.880000000000003</v>
      </c>
      <c r="BS49" s="77"/>
      <c r="BT49" s="77"/>
      <c r="BU49" s="77">
        <f>BU48+13</f>
        <v>26.883333333333333</v>
      </c>
      <c r="BV49" s="77"/>
      <c r="BW49" s="77"/>
      <c r="BX49" s="77">
        <f>BX48+13</f>
        <v>27.66</v>
      </c>
      <c r="BY49" s="77"/>
      <c r="BZ49" s="77"/>
      <c r="CA49" s="77">
        <v>26</v>
      </c>
      <c r="CB49" s="77"/>
      <c r="CC49" s="77"/>
      <c r="CD49" s="77">
        <v>23.65</v>
      </c>
      <c r="CE49" s="77"/>
      <c r="CF49" s="77"/>
      <c r="CG49" s="77">
        <v>22.95</v>
      </c>
      <c r="CH49" s="77"/>
      <c r="CI49" s="77"/>
      <c r="CJ49" s="77">
        <v>23.4</v>
      </c>
      <c r="CK49" s="77"/>
      <c r="CL49" s="77"/>
      <c r="CM49" s="77">
        <v>23.15</v>
      </c>
      <c r="CN49" s="77"/>
      <c r="CO49" s="77"/>
      <c r="CP49" s="77">
        <v>22.1</v>
      </c>
      <c r="CQ49" s="77"/>
      <c r="CR49" s="77"/>
      <c r="CS49" s="77">
        <v>21.6</v>
      </c>
      <c r="CT49" s="77"/>
      <c r="CU49" s="77"/>
      <c r="CV49" s="78">
        <v>21.15</v>
      </c>
      <c r="CW49" s="77"/>
      <c r="CX49" s="77"/>
      <c r="CY49" s="71"/>
      <c r="CZ49" s="71"/>
      <c r="DA49" s="71"/>
      <c r="DB49" s="45"/>
      <c r="DC49" s="45"/>
      <c r="DD49" s="45"/>
      <c r="DE49" s="45"/>
      <c r="DF49" s="71"/>
      <c r="DG49" s="71"/>
      <c r="DH49" s="71"/>
      <c r="DI49" s="71"/>
      <c r="DJ49" s="71"/>
      <c r="DK49" s="71"/>
      <c r="DL49" s="71"/>
      <c r="DM49" s="71"/>
      <c r="DN49" s="71"/>
      <c r="DO49" s="42"/>
      <c r="DP49" s="42"/>
      <c r="DQ49" s="42"/>
      <c r="DR49" s="42"/>
    </row>
    <row r="50" spans="1:122" s="41" customFormat="1" ht="12.7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77"/>
      <c r="L50" s="80"/>
      <c r="M50" s="80" t="s">
        <v>151</v>
      </c>
      <c r="N50" s="80"/>
      <c r="O50" s="80"/>
      <c r="P50" s="80" t="s">
        <v>151</v>
      </c>
      <c r="Q50" s="160"/>
      <c r="R50" s="16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151</v>
      </c>
      <c r="AF50" s="80"/>
      <c r="AG50" s="80"/>
      <c r="AH50" s="80" t="s">
        <v>151</v>
      </c>
      <c r="AI50" s="80"/>
      <c r="AJ50" s="80"/>
      <c r="AK50" s="80" t="s">
        <v>151</v>
      </c>
      <c r="AL50" s="80"/>
      <c r="AM50" s="80"/>
      <c r="AN50" s="80" t="s">
        <v>151</v>
      </c>
      <c r="AO50" s="80"/>
      <c r="AP50" s="80"/>
      <c r="AQ50" s="80" t="s">
        <v>151</v>
      </c>
      <c r="AR50" s="80"/>
      <c r="AS50" s="80"/>
      <c r="AT50" s="80" t="s">
        <v>151</v>
      </c>
      <c r="AU50" s="80"/>
      <c r="AV50" s="80"/>
      <c r="AW50" s="80" t="s">
        <v>151</v>
      </c>
      <c r="AX50" s="80"/>
      <c r="AY50" s="80"/>
      <c r="AZ50" s="80" t="s">
        <v>151</v>
      </c>
      <c r="BA50" s="80"/>
      <c r="BB50" s="80"/>
      <c r="BC50" s="80" t="s">
        <v>151</v>
      </c>
      <c r="BD50" s="80"/>
      <c r="BE50" s="80"/>
      <c r="BF50" s="80" t="s">
        <v>151</v>
      </c>
      <c r="BG50" s="80"/>
      <c r="BH50" s="80"/>
      <c r="BI50" s="80" t="s">
        <v>52</v>
      </c>
      <c r="BJ50" s="80"/>
      <c r="BK50" s="80"/>
      <c r="BL50" s="80" t="s">
        <v>52</v>
      </c>
      <c r="BM50" s="80"/>
      <c r="BN50" s="80"/>
      <c r="BO50" s="80" t="s">
        <v>52</v>
      </c>
      <c r="BP50" s="80"/>
      <c r="BQ50" s="80"/>
      <c r="BR50" s="80" t="s">
        <v>52</v>
      </c>
      <c r="BS50" s="80"/>
      <c r="BT50" s="80"/>
      <c r="BU50" s="80" t="s">
        <v>52</v>
      </c>
      <c r="BV50" s="80"/>
      <c r="BW50" s="80"/>
      <c r="BX50" s="80" t="s">
        <v>52</v>
      </c>
      <c r="BY50" s="80"/>
      <c r="BZ50" s="80"/>
      <c r="CA50" s="80" t="s">
        <v>53</v>
      </c>
      <c r="CB50" s="80"/>
      <c r="CC50" s="80"/>
      <c r="CD50" s="80" t="s">
        <v>53</v>
      </c>
      <c r="CE50" s="80"/>
      <c r="CF50" s="80"/>
      <c r="CG50" s="80" t="s">
        <v>53</v>
      </c>
      <c r="CH50" s="80"/>
      <c r="CI50" s="80"/>
      <c r="CJ50" s="80" t="s">
        <v>53</v>
      </c>
      <c r="CK50" s="80"/>
      <c r="CL50" s="80"/>
      <c r="CM50" s="80" t="s">
        <v>53</v>
      </c>
      <c r="CN50" s="80"/>
      <c r="CO50" s="80"/>
      <c r="CP50" s="80" t="s">
        <v>53</v>
      </c>
      <c r="CQ50" s="80"/>
      <c r="CR50" s="80"/>
      <c r="CS50" s="80" t="s">
        <v>53</v>
      </c>
      <c r="CT50" s="80"/>
      <c r="CU50" s="80"/>
      <c r="CV50" s="81" t="s">
        <v>53</v>
      </c>
      <c r="CW50" s="80"/>
      <c r="CX50" s="80"/>
      <c r="CY50" s="71"/>
      <c r="CZ50" s="71"/>
      <c r="DA50" s="82"/>
      <c r="DB50" s="52"/>
      <c r="DC50" s="52"/>
      <c r="DD50" s="52"/>
      <c r="DE50" s="52"/>
      <c r="DF50" s="71"/>
      <c r="DG50" s="71"/>
      <c r="DH50" s="71"/>
      <c r="DI50" s="71"/>
      <c r="DJ50" s="71"/>
      <c r="DK50" s="71"/>
      <c r="DL50" s="71"/>
      <c r="DM50" s="71"/>
      <c r="DN50" s="71"/>
      <c r="DO50" s="42"/>
      <c r="DP50" s="42"/>
      <c r="DQ50" s="42"/>
      <c r="DR50" s="42"/>
    </row>
    <row r="51" spans="1:122" s="41" customFormat="1" ht="12.75">
      <c r="A51" s="83" t="s">
        <v>12</v>
      </c>
      <c r="B51" s="44"/>
      <c r="C51" s="44"/>
      <c r="D51" s="84" t="e">
        <f>F43/D43</f>
        <v>#REF!</v>
      </c>
      <c r="E51" s="48"/>
      <c r="F51" s="48"/>
      <c r="G51" s="84" t="e">
        <f>I43/G43</f>
        <v>#REF!</v>
      </c>
      <c r="H51" s="48"/>
      <c r="I51" s="48"/>
      <c r="J51" s="84" t="e">
        <f>L43/J43</f>
        <v>#REF!</v>
      </c>
      <c r="K51" s="161"/>
      <c r="L51" s="48"/>
      <c r="M51" s="84" t="e">
        <f>O43/M43</f>
        <v>#REF!</v>
      </c>
      <c r="N51" s="48"/>
      <c r="O51" s="48"/>
      <c r="P51" s="84"/>
      <c r="Q51" s="153"/>
      <c r="R51" s="153"/>
      <c r="S51" s="84"/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>
        <f>+AK47*1000/AK43</f>
        <v>262.646875</v>
      </c>
      <c r="AL51" s="48"/>
      <c r="AM51" s="48"/>
      <c r="AN51" s="84"/>
      <c r="AO51" s="48"/>
      <c r="AP51" s="48"/>
      <c r="AQ51" s="84">
        <f aca="true" t="shared" si="67" ref="AQ51:BV51">+AQ47*1000/AQ43</f>
        <v>447.51111111111106</v>
      </c>
      <c r="AR51" s="84">
        <f t="shared" si="67"/>
        <v>0</v>
      </c>
      <c r="AS51" s="84">
        <f t="shared" si="67"/>
        <v>0</v>
      </c>
      <c r="AT51" s="84">
        <f t="shared" si="67"/>
        <v>392.8</v>
      </c>
      <c r="AU51" s="84">
        <f t="shared" si="67"/>
        <v>0</v>
      </c>
      <c r="AV51" s="84">
        <f t="shared" si="67"/>
        <v>0</v>
      </c>
      <c r="AW51" s="84">
        <f t="shared" si="67"/>
        <v>365.22727272727275</v>
      </c>
      <c r="AX51" s="84">
        <f t="shared" si="67"/>
        <v>0</v>
      </c>
      <c r="AY51" s="84">
        <f t="shared" si="67"/>
        <v>0</v>
      </c>
      <c r="AZ51" s="84">
        <f t="shared" si="67"/>
        <v>325.8333333333333</v>
      </c>
      <c r="BA51" s="84">
        <f t="shared" si="67"/>
        <v>0</v>
      </c>
      <c r="BB51" s="84">
        <f t="shared" si="67"/>
        <v>0</v>
      </c>
      <c r="BC51" s="84">
        <f t="shared" si="67"/>
        <v>301.5923076923077</v>
      </c>
      <c r="BD51" s="84">
        <f t="shared" si="67"/>
        <v>0</v>
      </c>
      <c r="BE51" s="84">
        <f t="shared" si="67"/>
        <v>0</v>
      </c>
      <c r="BF51" s="84">
        <f t="shared" si="67"/>
        <v>258.91333333333336</v>
      </c>
      <c r="BG51" s="84">
        <f t="shared" si="67"/>
        <v>0</v>
      </c>
      <c r="BH51" s="84">
        <f t="shared" si="67"/>
        <v>0</v>
      </c>
      <c r="BI51" s="84">
        <f t="shared" si="67"/>
        <v>234.83333333333334</v>
      </c>
      <c r="BJ51" s="84">
        <f t="shared" si="67"/>
        <v>0</v>
      </c>
      <c r="BK51" s="84">
        <f t="shared" si="67"/>
        <v>0</v>
      </c>
      <c r="BL51" s="84">
        <f t="shared" si="67"/>
        <v>197.16666666666666</v>
      </c>
      <c r="BM51" s="84">
        <f t="shared" si="67"/>
        <v>0</v>
      </c>
      <c r="BN51" s="84">
        <f t="shared" si="67"/>
        <v>0</v>
      </c>
      <c r="BO51" s="84">
        <f t="shared" si="67"/>
        <v>177.33333333333334</v>
      </c>
      <c r="BP51" s="84">
        <f t="shared" si="67"/>
        <v>0</v>
      </c>
      <c r="BQ51" s="84">
        <f t="shared" si="67"/>
        <v>0</v>
      </c>
      <c r="BR51" s="84">
        <f t="shared" si="67"/>
        <v>161</v>
      </c>
      <c r="BS51" s="84">
        <f t="shared" si="67"/>
        <v>0</v>
      </c>
      <c r="BT51" s="84">
        <f t="shared" si="67"/>
        <v>0</v>
      </c>
      <c r="BU51" s="84">
        <f t="shared" si="67"/>
        <v>138.83333333333334</v>
      </c>
      <c r="BV51" s="84">
        <f t="shared" si="67"/>
        <v>0</v>
      </c>
      <c r="BW51" s="84">
        <f aca="true" t="shared" si="68" ref="BW51:CX51">+BW47*1000/BW43</f>
        <v>0</v>
      </c>
      <c r="BX51" s="84">
        <f t="shared" si="68"/>
        <v>122.16666666666667</v>
      </c>
      <c r="BY51" s="84">
        <f t="shared" si="68"/>
        <v>0</v>
      </c>
      <c r="BZ51" s="84">
        <f t="shared" si="68"/>
        <v>0</v>
      </c>
      <c r="CA51" s="84">
        <f t="shared" si="68"/>
        <v>110.86206896551724</v>
      </c>
      <c r="CB51" s="84">
        <f t="shared" si="68"/>
        <v>0</v>
      </c>
      <c r="CC51" s="84">
        <f t="shared" si="68"/>
        <v>0</v>
      </c>
      <c r="CD51" s="84">
        <f t="shared" si="68"/>
        <v>92.3</v>
      </c>
      <c r="CE51" s="84">
        <f t="shared" si="68"/>
        <v>0</v>
      </c>
      <c r="CF51" s="84">
        <f t="shared" si="68"/>
        <v>0</v>
      </c>
      <c r="CG51" s="84">
        <f t="shared" si="68"/>
        <v>78.83333333333333</v>
      </c>
      <c r="CH51" s="84">
        <f t="shared" si="68"/>
        <v>0</v>
      </c>
      <c r="CI51" s="84">
        <f t="shared" si="68"/>
        <v>0</v>
      </c>
      <c r="CJ51" s="84">
        <f t="shared" si="68"/>
        <v>66.16666666666667</v>
      </c>
      <c r="CK51" s="84">
        <f t="shared" si="68"/>
        <v>0</v>
      </c>
      <c r="CL51" s="84">
        <f t="shared" si="68"/>
        <v>0</v>
      </c>
      <c r="CM51" s="84">
        <f t="shared" si="68"/>
        <v>56.333333333333336</v>
      </c>
      <c r="CN51" s="84">
        <f t="shared" si="68"/>
        <v>0</v>
      </c>
      <c r="CO51" s="84">
        <f t="shared" si="68"/>
        <v>0</v>
      </c>
      <c r="CP51" s="84">
        <f t="shared" si="68"/>
        <v>48.10344827586207</v>
      </c>
      <c r="CQ51" s="84">
        <f t="shared" si="68"/>
        <v>0</v>
      </c>
      <c r="CR51" s="84">
        <f t="shared" si="68"/>
        <v>0</v>
      </c>
      <c r="CS51" s="84">
        <f t="shared" si="68"/>
        <v>38.666666666666664</v>
      </c>
      <c r="CT51" s="84">
        <f t="shared" si="68"/>
        <v>0</v>
      </c>
      <c r="CU51" s="84">
        <f t="shared" si="68"/>
        <v>0</v>
      </c>
      <c r="CV51" s="85">
        <f t="shared" si="68"/>
        <v>25.25</v>
      </c>
      <c r="CW51" s="84">
        <f t="shared" si="68"/>
        <v>0</v>
      </c>
      <c r="CX51" s="84">
        <f t="shared" si="68"/>
        <v>0</v>
      </c>
      <c r="CY51" s="45"/>
      <c r="CZ51" s="45"/>
      <c r="DA51" s="74"/>
      <c r="DB51" s="45"/>
      <c r="DC51" s="45"/>
      <c r="DD51" s="45"/>
      <c r="DE51" s="45"/>
      <c r="DF51" s="45"/>
      <c r="DG51" s="45"/>
      <c r="DH51" s="45"/>
      <c r="DI51" s="45"/>
      <c r="DJ51" s="74"/>
      <c r="DK51" s="45"/>
      <c r="DL51" s="45"/>
      <c r="DM51" s="45"/>
      <c r="DN51" s="45"/>
      <c r="DO51" s="42"/>
      <c r="DP51" s="42"/>
      <c r="DQ51" s="42"/>
      <c r="DR51" s="42"/>
    </row>
    <row r="52" spans="1:122" s="41" customFormat="1" ht="12.75">
      <c r="A52" s="41" t="s">
        <v>152</v>
      </c>
      <c r="G52" s="40" t="s">
        <v>64</v>
      </c>
      <c r="K52" s="48"/>
      <c r="Q52" s="149"/>
      <c r="R52" s="149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</row>
    <row r="53" ht="12.75">
      <c r="K53" s="41"/>
    </row>
    <row r="54" spans="16:19" ht="12.75">
      <c r="P54" s="163"/>
      <c r="Q54" s="162" t="s">
        <v>65</v>
      </c>
      <c r="S54" s="86" t="s">
        <v>173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40">
      <selection activeCell="L67" sqref="L67"/>
    </sheetView>
  </sheetViews>
  <sheetFormatPr defaultColWidth="9.00390625" defaultRowHeight="13.5"/>
  <cols>
    <col min="1" max="1" width="6.00390625" style="88" customWidth="1"/>
    <col min="2" max="2" width="6.375" style="88" customWidth="1"/>
    <col min="3" max="3" width="7.25390625" style="88" customWidth="1"/>
    <col min="4" max="4" width="8.50390625" style="88" bestFit="1" customWidth="1"/>
    <col min="5" max="5" width="7.25390625" style="88" customWidth="1"/>
    <col min="6" max="6" width="5.00390625" style="88" bestFit="1" customWidth="1"/>
    <col min="7" max="8" width="7.50390625" style="88" customWidth="1"/>
    <col min="9" max="9" width="8.375" style="88" customWidth="1"/>
    <col min="10" max="10" width="11.50390625" style="110" customWidth="1"/>
    <col min="11" max="16384" width="9.00390625" style="88" customWidth="1"/>
  </cols>
  <sheetData>
    <row r="1" spans="1:12" ht="13.5">
      <c r="A1" s="89" t="s">
        <v>124</v>
      </c>
      <c r="J1" s="90"/>
      <c r="K1"/>
      <c r="L1"/>
    </row>
    <row r="2" spans="1:12" ht="13.5">
      <c r="A2" s="88" t="s">
        <v>156</v>
      </c>
      <c r="E2" s="90"/>
      <c r="J2" s="90"/>
      <c r="K2"/>
      <c r="L2"/>
    </row>
    <row r="3" spans="1:12" ht="13.5">
      <c r="A3" s="88" t="s">
        <v>138</v>
      </c>
      <c r="B3" s="91"/>
      <c r="C3" s="92"/>
      <c r="D3" s="89"/>
      <c r="E3" s="93"/>
      <c r="F3" s="94"/>
      <c r="G3" s="94"/>
      <c r="H3" s="94"/>
      <c r="I3" s="94"/>
      <c r="J3" s="90"/>
      <c r="K3"/>
      <c r="L3"/>
    </row>
    <row r="4" spans="1:12" ht="13.5">
      <c r="A4" s="88" t="s">
        <v>125</v>
      </c>
      <c r="J4" s="90"/>
      <c r="K4"/>
      <c r="L4"/>
    </row>
    <row r="5" spans="1:12" ht="13.5">
      <c r="A5" s="88" t="s">
        <v>157</v>
      </c>
      <c r="D5"/>
      <c r="E5"/>
      <c r="F5"/>
      <c r="G5" s="93"/>
      <c r="H5" s="93"/>
      <c r="J5" s="90"/>
      <c r="K5"/>
      <c r="L5"/>
    </row>
    <row r="6" spans="4:12" ht="13.5">
      <c r="D6"/>
      <c r="E6"/>
      <c r="F6"/>
      <c r="G6" s="93"/>
      <c r="H6" s="256"/>
      <c r="I6" s="256"/>
      <c r="J6" s="90"/>
      <c r="K6"/>
      <c r="L6"/>
    </row>
    <row r="7" spans="1:10" ht="12.75">
      <c r="A7" s="137" t="s">
        <v>99</v>
      </c>
      <c r="B7" s="99" t="s">
        <v>100</v>
      </c>
      <c r="C7" s="99" t="s">
        <v>126</v>
      </c>
      <c r="D7" s="99" t="s">
        <v>127</v>
      </c>
      <c r="E7" s="99" t="s">
        <v>128</v>
      </c>
      <c r="F7" s="99" t="s">
        <v>104</v>
      </c>
      <c r="G7" s="259" t="s">
        <v>129</v>
      </c>
      <c r="H7" s="259"/>
      <c r="I7" s="100" t="s">
        <v>130</v>
      </c>
      <c r="J7" s="260" t="s">
        <v>131</v>
      </c>
    </row>
    <row r="8" spans="1:10" ht="13.5" customHeight="1">
      <c r="A8" s="138"/>
      <c r="B8" s="103"/>
      <c r="C8" s="97" t="s">
        <v>132</v>
      </c>
      <c r="D8" s="97" t="s">
        <v>132</v>
      </c>
      <c r="E8" s="97" t="s">
        <v>133</v>
      </c>
      <c r="F8" s="97" t="s">
        <v>134</v>
      </c>
      <c r="G8" s="221" t="s">
        <v>135</v>
      </c>
      <c r="H8" s="221" t="s">
        <v>136</v>
      </c>
      <c r="I8" s="97" t="s">
        <v>137</v>
      </c>
      <c r="J8" s="261"/>
    </row>
    <row r="9" spans="1:10" ht="12.75">
      <c r="A9" s="139">
        <v>1</v>
      </c>
      <c r="B9" s="105" t="s">
        <v>139</v>
      </c>
      <c r="C9" s="106">
        <v>360</v>
      </c>
      <c r="D9" s="107">
        <v>305</v>
      </c>
      <c r="E9" s="108">
        <v>476.3</v>
      </c>
      <c r="F9" s="109">
        <v>2</v>
      </c>
      <c r="G9" s="108">
        <v>5.5</v>
      </c>
      <c r="H9" s="88">
        <v>1</v>
      </c>
      <c r="I9" s="108">
        <v>0.9</v>
      </c>
      <c r="J9" s="106" t="s">
        <v>158</v>
      </c>
    </row>
    <row r="10" spans="1:10" ht="12.75">
      <c r="A10" s="142">
        <v>2</v>
      </c>
      <c r="B10" s="105" t="s">
        <v>139</v>
      </c>
      <c r="C10" s="110">
        <v>356</v>
      </c>
      <c r="D10" s="90">
        <v>302</v>
      </c>
      <c r="E10" s="114">
        <v>525.8</v>
      </c>
      <c r="F10" s="90">
        <v>2</v>
      </c>
      <c r="G10" s="115">
        <v>5.1</v>
      </c>
      <c r="H10" s="116">
        <v>1</v>
      </c>
      <c r="I10" s="114">
        <v>4.6</v>
      </c>
      <c r="J10" s="110">
        <v>21</v>
      </c>
    </row>
    <row r="11" spans="1:10" ht="12.75">
      <c r="A11" s="139">
        <v>3</v>
      </c>
      <c r="B11" s="105" t="s">
        <v>139</v>
      </c>
      <c r="C11" s="110">
        <v>352</v>
      </c>
      <c r="D11" s="90">
        <v>302</v>
      </c>
      <c r="E11" s="114">
        <v>490.6</v>
      </c>
      <c r="F11" s="109">
        <v>2</v>
      </c>
      <c r="G11" s="115">
        <v>7.7</v>
      </c>
      <c r="H11" s="116">
        <v>1</v>
      </c>
      <c r="I11" s="114">
        <v>1.9</v>
      </c>
      <c r="J11" s="110">
        <v>29</v>
      </c>
    </row>
    <row r="12" spans="1:10" ht="12.75">
      <c r="A12" s="139">
        <v>4</v>
      </c>
      <c r="B12" s="105" t="s">
        <v>139</v>
      </c>
      <c r="C12" s="110">
        <v>377</v>
      </c>
      <c r="D12" s="116">
        <v>321</v>
      </c>
      <c r="E12" s="120">
        <v>530.9</v>
      </c>
      <c r="F12" s="90">
        <v>2</v>
      </c>
      <c r="G12" s="114">
        <v>6.1</v>
      </c>
      <c r="H12" s="116">
        <v>1</v>
      </c>
      <c r="I12" s="114">
        <v>5.3</v>
      </c>
      <c r="J12" s="117" t="s">
        <v>161</v>
      </c>
    </row>
    <row r="13" spans="1:10" ht="12.75">
      <c r="A13" s="139">
        <v>5</v>
      </c>
      <c r="B13" s="105" t="s">
        <v>139</v>
      </c>
      <c r="C13" s="110">
        <v>351</v>
      </c>
      <c r="D13" s="116">
        <v>300</v>
      </c>
      <c r="E13" s="114">
        <v>352.9</v>
      </c>
      <c r="F13" s="109">
        <v>2</v>
      </c>
      <c r="G13" s="115">
        <v>4</v>
      </c>
      <c r="H13" s="116">
        <v>5</v>
      </c>
      <c r="I13" s="114">
        <v>2.7</v>
      </c>
      <c r="J13" s="110">
        <v>20</v>
      </c>
    </row>
    <row r="14" spans="1:10" ht="12.75">
      <c r="A14" s="139">
        <v>6</v>
      </c>
      <c r="B14" s="105" t="s">
        <v>139</v>
      </c>
      <c r="C14" s="110">
        <v>362</v>
      </c>
      <c r="D14" s="116">
        <v>313</v>
      </c>
      <c r="E14" s="114">
        <v>451.5</v>
      </c>
      <c r="F14" s="116">
        <v>2</v>
      </c>
      <c r="G14" s="115">
        <v>5.2</v>
      </c>
      <c r="H14" s="116">
        <v>5</v>
      </c>
      <c r="I14" s="115">
        <v>3.1</v>
      </c>
      <c r="J14" s="110">
        <v>25</v>
      </c>
    </row>
    <row r="15" spans="1:10" ht="12.75">
      <c r="A15" s="139">
        <v>7</v>
      </c>
      <c r="B15" s="105" t="s">
        <v>139</v>
      </c>
      <c r="C15" s="110">
        <v>348</v>
      </c>
      <c r="D15" s="109">
        <v>296</v>
      </c>
      <c r="E15" s="115">
        <v>372.8</v>
      </c>
      <c r="F15" s="109">
        <v>2</v>
      </c>
      <c r="G15" s="115">
        <v>3.7</v>
      </c>
      <c r="H15" s="116">
        <v>1</v>
      </c>
      <c r="I15" s="115">
        <v>2.3</v>
      </c>
      <c r="J15" s="110">
        <v>21</v>
      </c>
    </row>
    <row r="16" spans="1:10" ht="12.75">
      <c r="A16" s="139">
        <v>8</v>
      </c>
      <c r="B16" s="105" t="s">
        <v>139</v>
      </c>
      <c r="C16" s="110">
        <v>358</v>
      </c>
      <c r="D16" s="116">
        <v>307</v>
      </c>
      <c r="E16" s="114">
        <v>456</v>
      </c>
      <c r="F16" s="116">
        <v>2</v>
      </c>
      <c r="G16" s="115">
        <v>8.3</v>
      </c>
      <c r="H16" s="116">
        <v>5</v>
      </c>
      <c r="I16" s="115">
        <v>16.5</v>
      </c>
      <c r="J16" s="110">
        <v>20</v>
      </c>
    </row>
    <row r="17" spans="1:10" ht="12.75">
      <c r="A17" s="146">
        <v>9</v>
      </c>
      <c r="B17" s="128" t="s">
        <v>139</v>
      </c>
      <c r="C17" s="133">
        <v>354</v>
      </c>
      <c r="D17" s="132">
        <v>302</v>
      </c>
      <c r="E17" s="136">
        <v>374.8</v>
      </c>
      <c r="F17" s="130">
        <v>2</v>
      </c>
      <c r="G17" s="131">
        <v>5</v>
      </c>
      <c r="H17" s="132">
        <v>1</v>
      </c>
      <c r="I17" s="136">
        <v>1.9</v>
      </c>
      <c r="J17" s="133">
        <v>50</v>
      </c>
    </row>
    <row r="18" spans="1:3" ht="12.75">
      <c r="A18" s="96"/>
      <c r="B18" s="105"/>
      <c r="C18" s="90"/>
    </row>
    <row r="19" spans="1:10" ht="12.75">
      <c r="A19" s="137" t="s">
        <v>99</v>
      </c>
      <c r="B19" s="99" t="s">
        <v>100</v>
      </c>
      <c r="C19" s="99" t="s">
        <v>126</v>
      </c>
      <c r="D19" s="99" t="s">
        <v>127</v>
      </c>
      <c r="E19" s="99" t="s">
        <v>128</v>
      </c>
      <c r="F19" s="99" t="s">
        <v>104</v>
      </c>
      <c r="G19" s="259" t="s">
        <v>129</v>
      </c>
      <c r="H19" s="259"/>
      <c r="I19" s="100" t="s">
        <v>130</v>
      </c>
      <c r="J19" s="262" t="s">
        <v>131</v>
      </c>
    </row>
    <row r="20" spans="1:10" ht="12.75">
      <c r="A20" s="138"/>
      <c r="B20" s="103"/>
      <c r="C20" s="97" t="s">
        <v>132</v>
      </c>
      <c r="D20" s="97" t="s">
        <v>132</v>
      </c>
      <c r="E20" s="97" t="s">
        <v>133</v>
      </c>
      <c r="F20" s="97" t="s">
        <v>134</v>
      </c>
      <c r="G20" s="221" t="s">
        <v>135</v>
      </c>
      <c r="H20" s="221" t="s">
        <v>136</v>
      </c>
      <c r="I20" s="97" t="s">
        <v>137</v>
      </c>
      <c r="J20" s="263"/>
    </row>
    <row r="21" spans="1:10" ht="12.75">
      <c r="A21" s="139">
        <v>1</v>
      </c>
      <c r="B21" s="105" t="s">
        <v>140</v>
      </c>
      <c r="C21" s="88">
        <v>345</v>
      </c>
      <c r="D21" s="107">
        <v>292</v>
      </c>
      <c r="E21" s="111">
        <v>439.9</v>
      </c>
      <c r="F21" s="109">
        <v>2</v>
      </c>
      <c r="G21" s="108">
        <v>5.4</v>
      </c>
      <c r="H21" s="88">
        <v>1</v>
      </c>
      <c r="I21" s="108">
        <v>1.8</v>
      </c>
      <c r="J21" s="106">
        <v>21</v>
      </c>
    </row>
    <row r="22" spans="1:10" ht="12.75">
      <c r="A22" s="142">
        <v>2</v>
      </c>
      <c r="B22" s="105" t="s">
        <v>140</v>
      </c>
      <c r="C22" s="88">
        <v>334</v>
      </c>
      <c r="D22" s="117">
        <v>283</v>
      </c>
      <c r="E22" s="118">
        <v>358.3</v>
      </c>
      <c r="F22" s="109">
        <v>2</v>
      </c>
      <c r="G22" s="115">
        <v>3.2</v>
      </c>
      <c r="H22" s="116">
        <v>1</v>
      </c>
      <c r="I22" s="114"/>
      <c r="J22" s="110">
        <v>0</v>
      </c>
    </row>
    <row r="23" spans="1:10" ht="12.75">
      <c r="A23" s="139">
        <v>3</v>
      </c>
      <c r="B23" s="105" t="s">
        <v>140</v>
      </c>
      <c r="C23" s="88">
        <v>341</v>
      </c>
      <c r="D23" s="90">
        <v>288</v>
      </c>
      <c r="E23" s="118">
        <v>385</v>
      </c>
      <c r="F23" s="109">
        <v>2</v>
      </c>
      <c r="G23" s="115">
        <v>3.7</v>
      </c>
      <c r="H23" s="116">
        <v>1</v>
      </c>
      <c r="I23" s="114"/>
      <c r="J23" s="110">
        <v>0</v>
      </c>
    </row>
    <row r="24" spans="1:10" ht="12.75">
      <c r="A24" s="139">
        <v>4</v>
      </c>
      <c r="B24" s="105" t="s">
        <v>140</v>
      </c>
      <c r="C24" s="88">
        <v>343</v>
      </c>
      <c r="D24" s="116">
        <v>293</v>
      </c>
      <c r="E24" s="118">
        <v>480</v>
      </c>
      <c r="F24" s="109">
        <v>2</v>
      </c>
      <c r="G24" s="114">
        <v>3.1</v>
      </c>
      <c r="H24" s="116">
        <v>1</v>
      </c>
      <c r="I24" s="114">
        <v>0.1</v>
      </c>
      <c r="J24" s="117">
        <v>21</v>
      </c>
    </row>
    <row r="25" spans="1:10" ht="12.75">
      <c r="A25" s="139">
        <v>5</v>
      </c>
      <c r="B25" s="105" t="s">
        <v>140</v>
      </c>
      <c r="C25" s="88">
        <v>334</v>
      </c>
      <c r="D25" s="117">
        <v>283</v>
      </c>
      <c r="E25" s="118">
        <v>371.7</v>
      </c>
      <c r="F25" s="109">
        <v>2</v>
      </c>
      <c r="G25" s="115">
        <v>2</v>
      </c>
      <c r="H25" s="116">
        <v>1</v>
      </c>
      <c r="I25" s="114"/>
      <c r="J25" s="110">
        <v>0</v>
      </c>
    </row>
    <row r="26" spans="1:10" ht="12.75">
      <c r="A26" s="139">
        <v>6</v>
      </c>
      <c r="B26" s="105" t="s">
        <v>140</v>
      </c>
      <c r="C26" s="88">
        <v>338</v>
      </c>
      <c r="D26" s="116">
        <v>288</v>
      </c>
      <c r="E26" s="118">
        <v>420.3</v>
      </c>
      <c r="F26" s="109">
        <v>2</v>
      </c>
      <c r="G26" s="115">
        <v>4.1</v>
      </c>
      <c r="H26" s="116">
        <v>1</v>
      </c>
      <c r="I26" s="115">
        <v>1.2</v>
      </c>
      <c r="J26" s="110">
        <v>50</v>
      </c>
    </row>
    <row r="27" spans="1:10" ht="12.75">
      <c r="A27" s="139">
        <v>7</v>
      </c>
      <c r="B27" s="105" t="s">
        <v>140</v>
      </c>
      <c r="C27" s="88">
        <v>335</v>
      </c>
      <c r="D27" s="109">
        <v>283</v>
      </c>
      <c r="E27" s="118">
        <v>321.3</v>
      </c>
      <c r="F27" s="109">
        <v>2</v>
      </c>
      <c r="G27" s="115">
        <v>3.8</v>
      </c>
      <c r="H27" s="116">
        <v>1</v>
      </c>
      <c r="I27" s="115">
        <v>0.8</v>
      </c>
      <c r="J27" s="110">
        <v>25</v>
      </c>
    </row>
    <row r="28" spans="1:10" ht="12.75">
      <c r="A28" s="139">
        <v>8</v>
      </c>
      <c r="B28" s="105" t="s">
        <v>140</v>
      </c>
      <c r="C28" s="88">
        <v>334</v>
      </c>
      <c r="D28" s="116">
        <v>285</v>
      </c>
      <c r="E28" s="118">
        <v>374.9</v>
      </c>
      <c r="F28" s="109">
        <v>2</v>
      </c>
      <c r="G28" s="115">
        <v>2.7</v>
      </c>
      <c r="H28" s="116">
        <v>1</v>
      </c>
      <c r="I28" s="115">
        <v>2.4</v>
      </c>
      <c r="J28" s="110">
        <v>21</v>
      </c>
    </row>
    <row r="29" spans="1:10" ht="12.75">
      <c r="A29" s="139">
        <v>9</v>
      </c>
      <c r="B29" s="105" t="s">
        <v>140</v>
      </c>
      <c r="C29" s="88">
        <v>342</v>
      </c>
      <c r="D29" s="116">
        <v>287</v>
      </c>
      <c r="E29" s="118">
        <v>319.1</v>
      </c>
      <c r="F29" s="109">
        <v>2</v>
      </c>
      <c r="G29" s="115">
        <v>3.5</v>
      </c>
      <c r="H29" s="116">
        <v>5</v>
      </c>
      <c r="I29" s="114"/>
      <c r="J29" s="110">
        <v>0</v>
      </c>
    </row>
    <row r="30" spans="1:10" ht="12.75">
      <c r="A30" s="146">
        <v>10</v>
      </c>
      <c r="B30" s="128" t="s">
        <v>140</v>
      </c>
      <c r="C30" s="103">
        <v>344</v>
      </c>
      <c r="D30" s="130">
        <v>293</v>
      </c>
      <c r="E30" s="147">
        <v>472.9</v>
      </c>
      <c r="F30" s="130">
        <v>2</v>
      </c>
      <c r="G30" s="131">
        <v>3.6</v>
      </c>
      <c r="H30" s="132">
        <v>1</v>
      </c>
      <c r="I30" s="136"/>
      <c r="J30" s="133">
        <v>0</v>
      </c>
    </row>
    <row r="31" spans="1:3" ht="12.75">
      <c r="A31" s="96"/>
      <c r="B31" s="105"/>
      <c r="C31" s="90"/>
    </row>
    <row r="32" spans="1:10" ht="12.75">
      <c r="A32" s="137" t="s">
        <v>99</v>
      </c>
      <c r="B32" s="99" t="s">
        <v>100</v>
      </c>
      <c r="C32" s="99" t="s">
        <v>126</v>
      </c>
      <c r="D32" s="99" t="s">
        <v>127</v>
      </c>
      <c r="E32" s="99" t="s">
        <v>128</v>
      </c>
      <c r="F32" s="99" t="s">
        <v>104</v>
      </c>
      <c r="G32" s="259" t="s">
        <v>129</v>
      </c>
      <c r="H32" s="259"/>
      <c r="I32" s="100" t="s">
        <v>130</v>
      </c>
      <c r="J32" s="262" t="s">
        <v>131</v>
      </c>
    </row>
    <row r="33" spans="1:10" ht="12.75">
      <c r="A33" s="138"/>
      <c r="B33" s="103"/>
      <c r="C33" s="97" t="s">
        <v>132</v>
      </c>
      <c r="D33" s="97" t="s">
        <v>132</v>
      </c>
      <c r="E33" s="97" t="s">
        <v>133</v>
      </c>
      <c r="F33" s="97" t="s">
        <v>134</v>
      </c>
      <c r="G33" s="221" t="s">
        <v>135</v>
      </c>
      <c r="H33" s="221" t="s">
        <v>136</v>
      </c>
      <c r="I33" s="97" t="s">
        <v>137</v>
      </c>
      <c r="J33" s="263"/>
    </row>
    <row r="34" spans="1:10" ht="12.75">
      <c r="A34" s="137">
        <v>1</v>
      </c>
      <c r="B34" s="148" t="s">
        <v>141</v>
      </c>
      <c r="C34" s="106">
        <v>333</v>
      </c>
      <c r="D34" s="107">
        <v>284</v>
      </c>
      <c r="E34" s="108">
        <v>367.9</v>
      </c>
      <c r="F34" s="350">
        <v>2</v>
      </c>
      <c r="G34" s="108">
        <v>2.8</v>
      </c>
      <c r="H34" s="107">
        <v>1</v>
      </c>
      <c r="I34" s="108">
        <v>8.5</v>
      </c>
      <c r="J34" s="106"/>
    </row>
    <row r="35" spans="1:9" ht="12.75">
      <c r="A35" s="142">
        <v>2</v>
      </c>
      <c r="B35" s="105" t="s">
        <v>141</v>
      </c>
      <c r="C35" s="110">
        <v>330</v>
      </c>
      <c r="D35" s="90">
        <v>280</v>
      </c>
      <c r="E35" s="114">
        <v>392.9</v>
      </c>
      <c r="F35" s="90">
        <v>2</v>
      </c>
      <c r="G35" s="115">
        <v>2.3</v>
      </c>
      <c r="H35" s="116">
        <v>1</v>
      </c>
      <c r="I35" s="114"/>
    </row>
    <row r="36" spans="1:9" ht="12.75">
      <c r="A36" s="139">
        <v>3</v>
      </c>
      <c r="B36" s="105" t="s">
        <v>141</v>
      </c>
      <c r="C36" s="110">
        <v>331</v>
      </c>
      <c r="D36" s="90">
        <v>281</v>
      </c>
      <c r="E36" s="114">
        <v>387.4</v>
      </c>
      <c r="F36" s="109">
        <v>2</v>
      </c>
      <c r="G36" s="115">
        <v>3.9</v>
      </c>
      <c r="H36" s="116">
        <v>1</v>
      </c>
      <c r="I36" s="114"/>
    </row>
    <row r="37" spans="1:10" ht="12.75">
      <c r="A37" s="139">
        <v>4</v>
      </c>
      <c r="B37" s="105" t="s">
        <v>141</v>
      </c>
      <c r="C37" s="110">
        <v>337</v>
      </c>
      <c r="D37" s="116">
        <v>283</v>
      </c>
      <c r="E37" s="114">
        <v>413.1</v>
      </c>
      <c r="F37" s="90">
        <v>2</v>
      </c>
      <c r="G37" s="114">
        <v>4.8</v>
      </c>
      <c r="H37" s="116">
        <v>1</v>
      </c>
      <c r="I37" s="114">
        <v>3</v>
      </c>
      <c r="J37" s="117"/>
    </row>
    <row r="38" spans="1:9" ht="12.75">
      <c r="A38" s="139">
        <v>5</v>
      </c>
      <c r="B38" s="105" t="s">
        <v>141</v>
      </c>
      <c r="C38" s="110">
        <v>331</v>
      </c>
      <c r="D38" s="116">
        <v>278</v>
      </c>
      <c r="E38" s="114">
        <v>394.9</v>
      </c>
      <c r="F38" s="109">
        <v>2</v>
      </c>
      <c r="G38" s="115">
        <v>2.3</v>
      </c>
      <c r="H38" s="116">
        <v>1</v>
      </c>
      <c r="I38" s="114">
        <v>1.6</v>
      </c>
    </row>
    <row r="39" spans="1:9" ht="12.75">
      <c r="A39" s="139">
        <v>6</v>
      </c>
      <c r="B39" s="105" t="s">
        <v>141</v>
      </c>
      <c r="C39" s="110">
        <v>332</v>
      </c>
      <c r="D39" s="116">
        <v>284</v>
      </c>
      <c r="E39" s="114">
        <v>413.3</v>
      </c>
      <c r="F39" s="116">
        <v>2</v>
      </c>
      <c r="G39" s="115">
        <v>5.2</v>
      </c>
      <c r="H39" s="116">
        <v>1</v>
      </c>
      <c r="I39" s="115">
        <v>13</v>
      </c>
    </row>
    <row r="40" spans="1:9" ht="12.75">
      <c r="A40" s="139">
        <v>7</v>
      </c>
      <c r="B40" s="105" t="s">
        <v>141</v>
      </c>
      <c r="C40" s="110">
        <v>337</v>
      </c>
      <c r="D40" s="109">
        <v>291</v>
      </c>
      <c r="E40" s="115">
        <v>388.6</v>
      </c>
      <c r="F40" s="109">
        <v>2</v>
      </c>
      <c r="G40" s="115">
        <v>4.7</v>
      </c>
      <c r="H40" s="116">
        <v>1</v>
      </c>
      <c r="I40" s="115"/>
    </row>
    <row r="41" spans="1:9" ht="12.75">
      <c r="A41" s="139">
        <v>8</v>
      </c>
      <c r="B41" s="105" t="s">
        <v>141</v>
      </c>
      <c r="C41" s="110">
        <v>327</v>
      </c>
      <c r="D41" s="116">
        <v>282</v>
      </c>
      <c r="E41" s="114">
        <v>335.5</v>
      </c>
      <c r="F41" s="116">
        <v>2</v>
      </c>
      <c r="G41" s="115">
        <v>3.3</v>
      </c>
      <c r="H41" s="116">
        <v>5</v>
      </c>
      <c r="I41" s="115">
        <v>8.1</v>
      </c>
    </row>
    <row r="42" spans="1:9" ht="12.75">
      <c r="A42" s="139">
        <v>9</v>
      </c>
      <c r="B42" s="105" t="s">
        <v>141</v>
      </c>
      <c r="C42" s="110">
        <v>324</v>
      </c>
      <c r="D42" s="116">
        <v>275</v>
      </c>
      <c r="E42" s="114">
        <v>302</v>
      </c>
      <c r="F42" s="109">
        <v>2</v>
      </c>
      <c r="G42" s="115">
        <v>3.4</v>
      </c>
      <c r="H42" s="116">
        <v>5</v>
      </c>
      <c r="I42" s="114"/>
    </row>
    <row r="43" spans="1:10" ht="12.75">
      <c r="A43" s="146">
        <v>10</v>
      </c>
      <c r="B43" s="128" t="s">
        <v>141</v>
      </c>
      <c r="C43" s="129">
        <v>327</v>
      </c>
      <c r="D43" s="130">
        <v>281</v>
      </c>
      <c r="E43" s="136">
        <v>313.1</v>
      </c>
      <c r="F43" s="132">
        <v>2</v>
      </c>
      <c r="G43" s="131">
        <v>3</v>
      </c>
      <c r="H43" s="132">
        <v>5</v>
      </c>
      <c r="I43" s="136">
        <v>1.5</v>
      </c>
      <c r="J43" s="133"/>
    </row>
    <row r="45" spans="1:10" ht="12.75">
      <c r="A45" s="98" t="s">
        <v>99</v>
      </c>
      <c r="B45" s="99" t="s">
        <v>100</v>
      </c>
      <c r="C45" s="99" t="s">
        <v>126</v>
      </c>
      <c r="D45" s="99" t="s">
        <v>127</v>
      </c>
      <c r="E45" s="99" t="s">
        <v>128</v>
      </c>
      <c r="F45" s="99" t="s">
        <v>104</v>
      </c>
      <c r="G45" s="259" t="s">
        <v>129</v>
      </c>
      <c r="H45" s="259"/>
      <c r="I45" s="100" t="s">
        <v>130</v>
      </c>
      <c r="J45" s="262" t="s">
        <v>131</v>
      </c>
    </row>
    <row r="46" spans="1:10" ht="12.75">
      <c r="A46" s="103"/>
      <c r="B46" s="103"/>
      <c r="C46" s="97" t="s">
        <v>132</v>
      </c>
      <c r="D46" s="97" t="s">
        <v>132</v>
      </c>
      <c r="E46" s="97" t="s">
        <v>133</v>
      </c>
      <c r="F46" s="97" t="s">
        <v>134</v>
      </c>
      <c r="G46" s="221" t="s">
        <v>135</v>
      </c>
      <c r="H46" s="221" t="s">
        <v>136</v>
      </c>
      <c r="I46" s="97" t="s">
        <v>137</v>
      </c>
      <c r="J46" s="263"/>
    </row>
    <row r="47" spans="1:10" ht="12.75">
      <c r="A47" s="104">
        <v>1</v>
      </c>
      <c r="B47" s="104" t="s">
        <v>142</v>
      </c>
      <c r="C47" s="105">
        <v>325</v>
      </c>
      <c r="D47" s="88">
        <v>276</v>
      </c>
      <c r="E47" s="140">
        <v>376.8</v>
      </c>
      <c r="F47" s="109">
        <v>2</v>
      </c>
      <c r="G47" s="108">
        <v>2.4</v>
      </c>
      <c r="H47" s="88">
        <v>1</v>
      </c>
      <c r="I47" s="108"/>
      <c r="J47" s="106">
        <v>0</v>
      </c>
    </row>
    <row r="48" spans="1:10" ht="12.75">
      <c r="A48" s="113">
        <v>2</v>
      </c>
      <c r="B48" s="104" t="s">
        <v>142</v>
      </c>
      <c r="C48" s="105">
        <v>323</v>
      </c>
      <c r="D48" s="88">
        <v>274</v>
      </c>
      <c r="E48" s="126">
        <v>353.1</v>
      </c>
      <c r="F48" s="109">
        <v>2</v>
      </c>
      <c r="G48" s="115">
        <v>3.2</v>
      </c>
      <c r="H48" s="116">
        <v>5</v>
      </c>
      <c r="I48" s="114"/>
      <c r="J48" s="110">
        <v>0</v>
      </c>
    </row>
    <row r="49" spans="1:10" ht="12.75">
      <c r="A49" s="104">
        <v>3</v>
      </c>
      <c r="B49" s="104" t="s">
        <v>142</v>
      </c>
      <c r="C49" s="105">
        <v>322</v>
      </c>
      <c r="D49" s="88">
        <v>271</v>
      </c>
      <c r="E49" s="144">
        <v>360.2</v>
      </c>
      <c r="F49" s="109">
        <v>2</v>
      </c>
      <c r="G49" s="115">
        <v>2.9</v>
      </c>
      <c r="H49" s="116">
        <v>1</v>
      </c>
      <c r="I49" s="114"/>
      <c r="J49" s="110">
        <v>0</v>
      </c>
    </row>
    <row r="50" spans="1:10" ht="12.75">
      <c r="A50" s="104">
        <v>4</v>
      </c>
      <c r="B50" s="104" t="s">
        <v>142</v>
      </c>
      <c r="C50" s="105">
        <v>327</v>
      </c>
      <c r="D50" s="88">
        <v>276</v>
      </c>
      <c r="E50" s="145">
        <v>313.5</v>
      </c>
      <c r="F50" s="109">
        <v>2</v>
      </c>
      <c r="G50" s="114">
        <v>1.6</v>
      </c>
      <c r="H50" s="116">
        <v>1</v>
      </c>
      <c r="I50" s="114"/>
      <c r="J50" s="117">
        <v>0</v>
      </c>
    </row>
    <row r="51" spans="1:10" ht="12.75">
      <c r="A51" s="104">
        <v>5</v>
      </c>
      <c r="B51" s="104" t="s">
        <v>142</v>
      </c>
      <c r="C51" s="105">
        <v>322</v>
      </c>
      <c r="D51" s="88">
        <v>267</v>
      </c>
      <c r="E51" s="126">
        <v>276.7</v>
      </c>
      <c r="F51" s="109">
        <v>2</v>
      </c>
      <c r="G51" s="115">
        <v>2.6</v>
      </c>
      <c r="H51" s="116">
        <v>5</v>
      </c>
      <c r="I51" s="114">
        <v>4.7</v>
      </c>
      <c r="J51" s="110">
        <v>14</v>
      </c>
    </row>
    <row r="52" spans="1:10" ht="12.75">
      <c r="A52" s="104">
        <v>6</v>
      </c>
      <c r="B52" s="104" t="s">
        <v>142</v>
      </c>
      <c r="C52" s="105">
        <v>332</v>
      </c>
      <c r="D52" s="88">
        <v>281</v>
      </c>
      <c r="E52" s="145">
        <v>358.2</v>
      </c>
      <c r="F52" s="109">
        <v>1</v>
      </c>
      <c r="G52" s="115">
        <v>0.7</v>
      </c>
      <c r="H52" s="116">
        <v>5</v>
      </c>
      <c r="I52" s="115">
        <v>14.1</v>
      </c>
      <c r="J52" s="110">
        <v>14</v>
      </c>
    </row>
    <row r="53" spans="1:10" ht="12.75">
      <c r="A53" s="104">
        <v>7</v>
      </c>
      <c r="B53" s="104" t="s">
        <v>142</v>
      </c>
      <c r="C53" s="105">
        <v>325</v>
      </c>
      <c r="D53" s="88">
        <v>276</v>
      </c>
      <c r="E53" s="144">
        <v>316.8</v>
      </c>
      <c r="F53" s="109">
        <v>2</v>
      </c>
      <c r="G53" s="115">
        <v>3.9</v>
      </c>
      <c r="H53" s="116">
        <v>5</v>
      </c>
      <c r="I53" s="115"/>
      <c r="J53" s="110">
        <v>0</v>
      </c>
    </row>
    <row r="54" spans="1:10" ht="12.75">
      <c r="A54" s="104">
        <v>8</v>
      </c>
      <c r="B54" s="104" t="s">
        <v>142</v>
      </c>
      <c r="C54" s="105">
        <v>322</v>
      </c>
      <c r="D54" s="88">
        <v>275</v>
      </c>
      <c r="E54" s="145">
        <v>294.3</v>
      </c>
      <c r="F54" s="109">
        <v>2</v>
      </c>
      <c r="G54" s="115">
        <v>3.4</v>
      </c>
      <c r="H54" s="116">
        <v>5</v>
      </c>
      <c r="I54" s="115"/>
      <c r="J54" s="110">
        <v>0</v>
      </c>
    </row>
    <row r="55" spans="1:10" ht="12.75">
      <c r="A55" s="139">
        <v>9</v>
      </c>
      <c r="B55" s="96" t="s">
        <v>142</v>
      </c>
      <c r="C55" s="105">
        <v>319</v>
      </c>
      <c r="D55" s="90">
        <v>268</v>
      </c>
      <c r="E55" s="145">
        <v>314.5</v>
      </c>
      <c r="F55" s="109">
        <v>2</v>
      </c>
      <c r="G55" s="115">
        <v>3.3</v>
      </c>
      <c r="H55" s="116">
        <v>5</v>
      </c>
      <c r="I55" s="114">
        <v>1.1</v>
      </c>
      <c r="J55" s="110">
        <v>99</v>
      </c>
    </row>
    <row r="56" spans="1:10" ht="12.75">
      <c r="A56" s="95"/>
      <c r="B56" s="351"/>
      <c r="C56" s="352"/>
      <c r="D56" s="352"/>
      <c r="E56" s="352"/>
      <c r="F56" s="352"/>
      <c r="G56" s="353"/>
      <c r="H56" s="352"/>
      <c r="I56" s="352"/>
      <c r="J56" s="354"/>
    </row>
    <row r="57" spans="1:10" ht="12.75">
      <c r="A57" s="137" t="s">
        <v>99</v>
      </c>
      <c r="B57" s="99" t="s">
        <v>100</v>
      </c>
      <c r="C57" s="99" t="s">
        <v>126</v>
      </c>
      <c r="D57" s="99" t="s">
        <v>127</v>
      </c>
      <c r="E57" s="99" t="s">
        <v>128</v>
      </c>
      <c r="F57" s="99" t="s">
        <v>104</v>
      </c>
      <c r="G57" s="259" t="s">
        <v>129</v>
      </c>
      <c r="H57" s="259"/>
      <c r="I57" s="100" t="s">
        <v>130</v>
      </c>
      <c r="J57" s="262" t="s">
        <v>131</v>
      </c>
    </row>
    <row r="58" spans="1:10" ht="12.75">
      <c r="A58" s="138"/>
      <c r="B58" s="103"/>
      <c r="C58" s="97" t="s">
        <v>132</v>
      </c>
      <c r="D58" s="97" t="s">
        <v>132</v>
      </c>
      <c r="E58" s="97" t="s">
        <v>133</v>
      </c>
      <c r="F58" s="97" t="s">
        <v>134</v>
      </c>
      <c r="G58" s="221" t="s">
        <v>135</v>
      </c>
      <c r="H58" s="221" t="s">
        <v>136</v>
      </c>
      <c r="I58" s="97" t="s">
        <v>137</v>
      </c>
      <c r="J58" s="263"/>
    </row>
    <row r="59" spans="1:10" ht="12.75">
      <c r="A59" s="139">
        <v>1</v>
      </c>
      <c r="B59" s="105" t="s">
        <v>143</v>
      </c>
      <c r="C59" s="106">
        <v>310</v>
      </c>
      <c r="D59" s="107">
        <v>261</v>
      </c>
      <c r="E59" s="108">
        <v>306.3</v>
      </c>
      <c r="F59" s="109">
        <v>2</v>
      </c>
      <c r="G59" s="108">
        <v>1.6</v>
      </c>
      <c r="H59" s="90">
        <v>1</v>
      </c>
      <c r="I59" s="108"/>
      <c r="J59" s="106">
        <v>0</v>
      </c>
    </row>
    <row r="60" spans="1:10" ht="12.75">
      <c r="A60" s="142">
        <v>2</v>
      </c>
      <c r="B60" s="105" t="s">
        <v>143</v>
      </c>
      <c r="C60" s="110">
        <v>307</v>
      </c>
      <c r="D60" s="90">
        <v>263</v>
      </c>
      <c r="E60" s="114">
        <v>268.2</v>
      </c>
      <c r="F60" s="109">
        <v>2</v>
      </c>
      <c r="G60" s="115">
        <v>2.7</v>
      </c>
      <c r="H60" s="116">
        <v>5</v>
      </c>
      <c r="I60" s="114">
        <v>4.4</v>
      </c>
      <c r="J60" s="110">
        <v>21</v>
      </c>
    </row>
    <row r="61" spans="1:10" ht="12.75">
      <c r="A61" s="139">
        <v>3</v>
      </c>
      <c r="B61" s="105" t="s">
        <v>143</v>
      </c>
      <c r="C61" s="110">
        <v>310</v>
      </c>
      <c r="D61" s="90">
        <v>262</v>
      </c>
      <c r="E61" s="114">
        <v>346</v>
      </c>
      <c r="F61" s="109">
        <v>2</v>
      </c>
      <c r="G61" s="115">
        <v>1.8</v>
      </c>
      <c r="H61" s="116">
        <v>1</v>
      </c>
      <c r="I61" s="114">
        <v>4.8</v>
      </c>
      <c r="J61" s="110" t="s">
        <v>160</v>
      </c>
    </row>
    <row r="62" spans="1:10" ht="12.75">
      <c r="A62" s="139">
        <v>4</v>
      </c>
      <c r="B62" s="105" t="s">
        <v>143</v>
      </c>
      <c r="C62" s="110">
        <v>310</v>
      </c>
      <c r="D62" s="116">
        <v>262</v>
      </c>
      <c r="E62" s="114">
        <v>305</v>
      </c>
      <c r="F62" s="109">
        <v>2</v>
      </c>
      <c r="G62" s="114">
        <v>1.6</v>
      </c>
      <c r="H62" s="116">
        <v>1</v>
      </c>
      <c r="I62" s="114">
        <v>2.4</v>
      </c>
      <c r="J62" s="117" t="s">
        <v>162</v>
      </c>
    </row>
    <row r="63" spans="1:10" ht="12.75">
      <c r="A63" s="139">
        <v>5</v>
      </c>
      <c r="B63" s="105" t="s">
        <v>143</v>
      </c>
      <c r="C63" s="110">
        <v>314</v>
      </c>
      <c r="D63" s="116">
        <v>263</v>
      </c>
      <c r="E63" s="114">
        <v>323.1</v>
      </c>
      <c r="F63" s="109">
        <v>2</v>
      </c>
      <c r="G63" s="115">
        <v>2</v>
      </c>
      <c r="H63" s="116">
        <v>1</v>
      </c>
      <c r="I63" s="114">
        <v>1.2</v>
      </c>
      <c r="J63" s="110">
        <v>21</v>
      </c>
    </row>
    <row r="64" spans="1:10" ht="12.75">
      <c r="A64" s="139">
        <v>6</v>
      </c>
      <c r="B64" s="105" t="s">
        <v>143</v>
      </c>
      <c r="C64" s="110">
        <v>310</v>
      </c>
      <c r="D64" s="116">
        <v>264</v>
      </c>
      <c r="E64" s="114">
        <v>300.3</v>
      </c>
      <c r="F64" s="109">
        <v>2</v>
      </c>
      <c r="G64" s="115">
        <v>1.7</v>
      </c>
      <c r="H64" s="116">
        <v>1</v>
      </c>
      <c r="I64" s="115">
        <v>0.7</v>
      </c>
      <c r="J64" s="110" t="s">
        <v>163</v>
      </c>
    </row>
    <row r="65" spans="1:10" ht="12.75">
      <c r="A65" s="139">
        <v>7</v>
      </c>
      <c r="B65" s="105" t="s">
        <v>143</v>
      </c>
      <c r="C65" s="110">
        <v>309</v>
      </c>
      <c r="D65" s="109">
        <v>262</v>
      </c>
      <c r="E65" s="115">
        <v>281.7</v>
      </c>
      <c r="F65" s="109">
        <v>2</v>
      </c>
      <c r="G65" s="115">
        <v>1.7</v>
      </c>
      <c r="H65" s="116">
        <v>1</v>
      </c>
      <c r="I65" s="115">
        <v>2.7</v>
      </c>
      <c r="J65" s="110">
        <v>29</v>
      </c>
    </row>
    <row r="66" spans="1:10" ht="12.75">
      <c r="A66" s="139">
        <v>8</v>
      </c>
      <c r="B66" s="105" t="s">
        <v>143</v>
      </c>
      <c r="C66" s="110">
        <v>312</v>
      </c>
      <c r="D66" s="116">
        <v>267</v>
      </c>
      <c r="E66" s="114">
        <v>316</v>
      </c>
      <c r="F66" s="109">
        <v>2</v>
      </c>
      <c r="G66" s="115">
        <v>1.8</v>
      </c>
      <c r="H66" s="116">
        <v>1</v>
      </c>
      <c r="I66" s="115">
        <v>1.4</v>
      </c>
      <c r="J66" s="110">
        <v>25</v>
      </c>
    </row>
    <row r="67" spans="1:10" ht="12.75">
      <c r="A67" s="139">
        <v>9</v>
      </c>
      <c r="B67" s="105" t="s">
        <v>143</v>
      </c>
      <c r="C67" s="110">
        <v>315</v>
      </c>
      <c r="D67" s="116">
        <v>267</v>
      </c>
      <c r="E67" s="114">
        <v>298.7</v>
      </c>
      <c r="F67" s="109">
        <v>2</v>
      </c>
      <c r="G67" s="115">
        <v>2.4</v>
      </c>
      <c r="H67" s="116">
        <v>5</v>
      </c>
      <c r="I67" s="114">
        <v>6.9</v>
      </c>
      <c r="J67" s="110" t="s">
        <v>164</v>
      </c>
    </row>
    <row r="68" spans="1:10" ht="12.75">
      <c r="A68" s="146">
        <v>10</v>
      </c>
      <c r="B68" s="128" t="s">
        <v>143</v>
      </c>
      <c r="C68" s="129">
        <v>312</v>
      </c>
      <c r="D68" s="130">
        <v>264</v>
      </c>
      <c r="E68" s="136">
        <v>331</v>
      </c>
      <c r="F68" s="130">
        <v>2</v>
      </c>
      <c r="G68" s="131">
        <v>2.1</v>
      </c>
      <c r="H68" s="132">
        <v>1</v>
      </c>
      <c r="I68" s="130"/>
      <c r="J68" s="133">
        <v>0</v>
      </c>
    </row>
    <row r="69" spans="1:9" ht="12.75">
      <c r="A69" s="90"/>
      <c r="B69" s="90"/>
      <c r="C69" s="90"/>
      <c r="D69" s="90"/>
      <c r="E69" s="90"/>
      <c r="F69" s="90"/>
      <c r="G69" s="90"/>
      <c r="H69" s="90"/>
      <c r="I69" s="90"/>
    </row>
    <row r="70" spans="1:10" ht="12.75">
      <c r="A70" s="98" t="s">
        <v>99</v>
      </c>
      <c r="B70" s="99" t="s">
        <v>100</v>
      </c>
      <c r="C70" s="99" t="s">
        <v>126</v>
      </c>
      <c r="D70" s="99" t="s">
        <v>127</v>
      </c>
      <c r="E70" s="99" t="s">
        <v>128</v>
      </c>
      <c r="F70" s="99" t="s">
        <v>104</v>
      </c>
      <c r="G70" s="259" t="s">
        <v>129</v>
      </c>
      <c r="H70" s="259"/>
      <c r="I70" s="100" t="s">
        <v>130</v>
      </c>
      <c r="J70" s="262" t="s">
        <v>131</v>
      </c>
    </row>
    <row r="71" spans="1:10" ht="12.75">
      <c r="A71" s="103"/>
      <c r="B71" s="103"/>
      <c r="C71" s="97" t="s">
        <v>132</v>
      </c>
      <c r="D71" s="97" t="s">
        <v>132</v>
      </c>
      <c r="E71" s="97" t="s">
        <v>133</v>
      </c>
      <c r="F71" s="97" t="s">
        <v>134</v>
      </c>
      <c r="G71" s="221" t="s">
        <v>135</v>
      </c>
      <c r="H71" s="221" t="s">
        <v>136</v>
      </c>
      <c r="I71" s="97" t="s">
        <v>137</v>
      </c>
      <c r="J71" s="263"/>
    </row>
    <row r="72" spans="1:10" ht="12.75">
      <c r="A72" s="96">
        <v>1</v>
      </c>
      <c r="B72" s="96" t="s">
        <v>144</v>
      </c>
      <c r="C72" s="105">
        <v>302</v>
      </c>
      <c r="D72" s="90">
        <v>254</v>
      </c>
      <c r="E72" s="108">
        <v>243.8</v>
      </c>
      <c r="F72" s="141">
        <v>1</v>
      </c>
      <c r="G72" s="108">
        <v>0.6</v>
      </c>
      <c r="H72" s="90">
        <v>5</v>
      </c>
      <c r="I72" s="108">
        <v>3.2</v>
      </c>
      <c r="J72" s="106" t="s">
        <v>159</v>
      </c>
    </row>
    <row r="73" spans="1:10" ht="12.75">
      <c r="A73" s="119">
        <v>2</v>
      </c>
      <c r="B73" s="96" t="s">
        <v>144</v>
      </c>
      <c r="C73" s="105">
        <v>297</v>
      </c>
      <c r="D73" s="90">
        <v>250</v>
      </c>
      <c r="E73" s="143">
        <v>264.4</v>
      </c>
      <c r="F73" s="124">
        <v>1</v>
      </c>
      <c r="G73" s="115">
        <v>0.4</v>
      </c>
      <c r="H73" s="116">
        <v>5</v>
      </c>
      <c r="I73" s="114"/>
      <c r="J73" s="110">
        <v>0</v>
      </c>
    </row>
    <row r="74" spans="1:10" ht="12.75">
      <c r="A74" s="96">
        <v>3</v>
      </c>
      <c r="B74" s="96" t="s">
        <v>144</v>
      </c>
      <c r="C74" s="105">
        <v>300</v>
      </c>
      <c r="D74" s="90">
        <v>568</v>
      </c>
      <c r="E74" s="114">
        <v>266.7</v>
      </c>
      <c r="F74" s="124">
        <v>2</v>
      </c>
      <c r="G74" s="115">
        <v>2</v>
      </c>
      <c r="H74" s="116">
        <v>5</v>
      </c>
      <c r="I74" s="114">
        <v>4.7</v>
      </c>
      <c r="J74" s="110" t="s">
        <v>159</v>
      </c>
    </row>
    <row r="75" spans="1:10" ht="12.75">
      <c r="A75" s="96">
        <v>4</v>
      </c>
      <c r="B75" s="96" t="s">
        <v>144</v>
      </c>
      <c r="C75" s="105">
        <v>297</v>
      </c>
      <c r="D75" s="90">
        <v>252</v>
      </c>
      <c r="E75" s="115">
        <v>237.5</v>
      </c>
      <c r="F75" s="124">
        <v>2</v>
      </c>
      <c r="G75" s="114">
        <v>4</v>
      </c>
      <c r="H75" s="116">
        <v>5</v>
      </c>
      <c r="I75" s="114"/>
      <c r="J75" s="117">
        <v>0</v>
      </c>
    </row>
    <row r="76" spans="1:10" ht="12.75">
      <c r="A76" s="96">
        <v>5</v>
      </c>
      <c r="B76" s="96" t="s">
        <v>144</v>
      </c>
      <c r="C76" s="105">
        <v>300</v>
      </c>
      <c r="D76" s="90">
        <v>250</v>
      </c>
      <c r="E76" s="143">
        <v>248.4</v>
      </c>
      <c r="F76" s="124">
        <v>2</v>
      </c>
      <c r="G76" s="115">
        <v>1.8</v>
      </c>
      <c r="H76" s="116">
        <v>5</v>
      </c>
      <c r="I76" s="114">
        <v>2.7</v>
      </c>
      <c r="J76" s="110" t="s">
        <v>159</v>
      </c>
    </row>
    <row r="77" spans="1:10" ht="12.75">
      <c r="A77" s="96">
        <v>6</v>
      </c>
      <c r="B77" s="96" t="s">
        <v>144</v>
      </c>
      <c r="C77" s="105">
        <v>293</v>
      </c>
      <c r="D77" s="90">
        <v>247</v>
      </c>
      <c r="E77" s="115">
        <v>286.5</v>
      </c>
      <c r="F77" s="124">
        <v>2</v>
      </c>
      <c r="G77" s="115">
        <v>1.4</v>
      </c>
      <c r="H77" s="116">
        <v>1</v>
      </c>
      <c r="I77" s="115"/>
      <c r="J77" s="110">
        <v>0</v>
      </c>
    </row>
    <row r="78" spans="1:10" ht="12.75">
      <c r="A78" s="96">
        <v>7</v>
      </c>
      <c r="B78" s="96" t="s">
        <v>144</v>
      </c>
      <c r="C78" s="105">
        <v>300</v>
      </c>
      <c r="D78" s="90">
        <v>251</v>
      </c>
      <c r="E78" s="114">
        <v>266</v>
      </c>
      <c r="F78" s="124">
        <v>1</v>
      </c>
      <c r="G78" s="115">
        <v>0.5</v>
      </c>
      <c r="H78" s="116">
        <v>5</v>
      </c>
      <c r="I78" s="115">
        <v>3.7</v>
      </c>
      <c r="J78" s="110" t="s">
        <v>159</v>
      </c>
    </row>
    <row r="79" spans="1:10" ht="12.75">
      <c r="A79" s="96">
        <v>8</v>
      </c>
      <c r="B79" s="96" t="s">
        <v>144</v>
      </c>
      <c r="C79" s="105">
        <v>296</v>
      </c>
      <c r="D79" s="90">
        <v>247</v>
      </c>
      <c r="E79" s="115">
        <v>302.1</v>
      </c>
      <c r="F79" s="124">
        <v>2</v>
      </c>
      <c r="G79" s="115">
        <v>3</v>
      </c>
      <c r="H79" s="116">
        <v>1</v>
      </c>
      <c r="I79" s="115">
        <v>0.8</v>
      </c>
      <c r="J79" s="110">
        <v>50</v>
      </c>
    </row>
    <row r="80" spans="1:10" ht="12.75">
      <c r="A80" s="96">
        <v>9</v>
      </c>
      <c r="B80" s="96" t="s">
        <v>144</v>
      </c>
      <c r="C80" s="105">
        <v>297</v>
      </c>
      <c r="D80" s="90">
        <v>253</v>
      </c>
      <c r="E80" s="115">
        <v>248.1</v>
      </c>
      <c r="F80" s="124">
        <v>2</v>
      </c>
      <c r="G80" s="115">
        <v>1.3</v>
      </c>
      <c r="H80" s="116">
        <v>1</v>
      </c>
      <c r="I80" s="114"/>
      <c r="J80" s="110">
        <v>0</v>
      </c>
    </row>
    <row r="81" spans="1:10" ht="12.75">
      <c r="A81" s="127">
        <v>10</v>
      </c>
      <c r="B81" s="127" t="s">
        <v>144</v>
      </c>
      <c r="C81" s="128">
        <v>301</v>
      </c>
      <c r="D81" s="103">
        <v>255</v>
      </c>
      <c r="E81" s="136">
        <v>283.5</v>
      </c>
      <c r="F81" s="135">
        <v>1</v>
      </c>
      <c r="G81" s="131">
        <v>0.4</v>
      </c>
      <c r="H81" s="132">
        <v>1</v>
      </c>
      <c r="I81" s="136">
        <v>1.6</v>
      </c>
      <c r="J81" s="133" t="s">
        <v>159</v>
      </c>
    </row>
  </sheetData>
  <mergeCells count="13">
    <mergeCell ref="J70:J71"/>
    <mergeCell ref="G57:H57"/>
    <mergeCell ref="J57:J58"/>
    <mergeCell ref="G70:H70"/>
    <mergeCell ref="H6:I6"/>
    <mergeCell ref="G7:H7"/>
    <mergeCell ref="J7:J8"/>
    <mergeCell ref="J19:J20"/>
    <mergeCell ref="J32:J33"/>
    <mergeCell ref="G45:H45"/>
    <mergeCell ref="J45:J46"/>
    <mergeCell ref="G19:H19"/>
    <mergeCell ref="G32:H3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54"/>
  <sheetViews>
    <sheetView showZeros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W37" sqref="AW37"/>
    </sheetView>
  </sheetViews>
  <sheetFormatPr defaultColWidth="9.00390625" defaultRowHeight="13.5"/>
  <cols>
    <col min="1" max="1" width="6.75390625" style="86" customWidth="1"/>
    <col min="2" max="2" width="3.25390625" style="86" customWidth="1"/>
    <col min="3" max="4" width="6.75390625" style="86" customWidth="1"/>
    <col min="5" max="6" width="11.875" style="86" hidden="1" customWidth="1"/>
    <col min="7" max="7" width="6.75390625" style="86" customWidth="1"/>
    <col min="8" max="9" width="11.875" style="86" hidden="1" customWidth="1"/>
    <col min="10" max="10" width="6.75390625" style="86" customWidth="1"/>
    <col min="11" max="12" width="11.875" style="86" hidden="1" customWidth="1"/>
    <col min="13" max="13" width="6.75390625" style="86" customWidth="1"/>
    <col min="14" max="15" width="11.875" style="86" hidden="1" customWidth="1"/>
    <col min="16" max="16" width="6.75390625" style="86" customWidth="1"/>
    <col min="17" max="18" width="11.875" style="162" hidden="1" customWidth="1"/>
    <col min="19" max="19" width="6.75390625" style="86" customWidth="1"/>
    <col min="20" max="21" width="11.875" style="86" hidden="1" customWidth="1"/>
    <col min="22" max="22" width="6.75390625" style="86" customWidth="1"/>
    <col min="23" max="24" width="12.25390625" style="86" hidden="1" customWidth="1"/>
    <col min="25" max="25" width="6.75390625" style="86" customWidth="1"/>
    <col min="26" max="27" width="12.25390625" style="86" hidden="1" customWidth="1"/>
    <col min="28" max="28" width="6.75390625" style="86" customWidth="1"/>
    <col min="29" max="30" width="12.25390625" style="86" hidden="1" customWidth="1"/>
    <col min="31" max="31" width="6.75390625" style="86" customWidth="1"/>
    <col min="32" max="33" width="12.25390625" style="86" hidden="1" customWidth="1"/>
    <col min="34" max="34" width="6.75390625" style="86" customWidth="1"/>
    <col min="35" max="36" width="11.25390625" style="86" hidden="1" customWidth="1"/>
    <col min="37" max="37" width="6.75390625" style="86" customWidth="1"/>
    <col min="38" max="39" width="11.00390625" style="86" hidden="1" customWidth="1"/>
    <col min="40" max="40" width="6.75390625" style="86" customWidth="1"/>
    <col min="41" max="42" width="11.00390625" style="86" hidden="1" customWidth="1"/>
    <col min="43" max="43" width="6.75390625" style="86" customWidth="1"/>
    <col min="44" max="45" width="11.00390625" style="86" hidden="1" customWidth="1"/>
    <col min="46" max="46" width="6.75390625" style="86" customWidth="1"/>
    <col min="47" max="48" width="11.00390625" style="86" hidden="1" customWidth="1"/>
    <col min="49" max="49" width="6.75390625" style="86" customWidth="1"/>
    <col min="50" max="51" width="11.00390625" style="86" hidden="1" customWidth="1"/>
    <col min="52" max="52" width="6.75390625" style="86" customWidth="1"/>
    <col min="53" max="54" width="11.00390625" style="86" hidden="1" customWidth="1"/>
    <col min="55" max="55" width="6.75390625" style="86" customWidth="1"/>
    <col min="56" max="57" width="11.00390625" style="86" hidden="1" customWidth="1"/>
    <col min="58" max="58" width="6.75390625" style="86" customWidth="1"/>
    <col min="59" max="60" width="11.00390625" style="86" hidden="1" customWidth="1"/>
    <col min="61" max="61" width="6.75390625" style="86" customWidth="1"/>
    <col min="62" max="63" width="11.00390625" style="86" hidden="1" customWidth="1"/>
    <col min="64" max="64" width="6.75390625" style="86" customWidth="1"/>
    <col min="65" max="66" width="11.00390625" style="86" hidden="1" customWidth="1"/>
    <col min="67" max="67" width="6.75390625" style="86" customWidth="1"/>
    <col min="68" max="69" width="11.00390625" style="86" hidden="1" customWidth="1"/>
    <col min="70" max="70" width="6.75390625" style="86" customWidth="1"/>
    <col min="71" max="72" width="11.00390625" style="86" hidden="1" customWidth="1"/>
    <col min="73" max="73" width="11.00390625" style="86" customWidth="1"/>
    <col min="74" max="78" width="10.875" style="86" customWidth="1"/>
    <col min="79" max="90" width="9.50390625" style="86" customWidth="1"/>
    <col min="91" max="91" width="9.50390625" style="87" customWidth="1"/>
    <col min="92" max="110" width="9.00390625" style="87" customWidth="1"/>
    <col min="111" max="16384" width="9.00390625" style="86" customWidth="1"/>
  </cols>
  <sheetData>
    <row r="1" spans="1:110" s="41" customFormat="1" ht="12.75">
      <c r="A1" s="40" t="s">
        <v>66</v>
      </c>
      <c r="Q1" s="149"/>
      <c r="R1" s="149"/>
      <c r="AB1" s="150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</row>
    <row r="2" spans="1:110" s="41" customFormat="1" ht="12.75">
      <c r="A2" s="43" t="s">
        <v>24</v>
      </c>
      <c r="B2" s="44"/>
      <c r="C2" s="44"/>
      <c r="D2" s="44" t="s">
        <v>67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51"/>
      <c r="R2" s="1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2"/>
      <c r="DD2" s="42"/>
      <c r="DE2" s="42"/>
      <c r="DF2" s="42"/>
    </row>
    <row r="3" spans="1:92" s="41" customFormat="1" ht="12.75">
      <c r="A3" s="252" t="s">
        <v>0</v>
      </c>
      <c r="B3" s="253"/>
      <c r="C3" s="254"/>
      <c r="D3" s="49" t="s">
        <v>68</v>
      </c>
      <c r="E3" s="49"/>
      <c r="F3" s="49" t="s">
        <v>69</v>
      </c>
      <c r="G3" s="49" t="s">
        <v>70</v>
      </c>
      <c r="H3" s="49"/>
      <c r="I3" s="49" t="s">
        <v>69</v>
      </c>
      <c r="J3" s="49" t="s">
        <v>32</v>
      </c>
      <c r="K3" s="49"/>
      <c r="L3" s="49" t="s">
        <v>69</v>
      </c>
      <c r="M3" s="49" t="s">
        <v>33</v>
      </c>
      <c r="N3" s="49"/>
      <c r="O3" s="49" t="s">
        <v>69</v>
      </c>
      <c r="P3" s="49" t="s">
        <v>34</v>
      </c>
      <c r="Q3" s="49"/>
      <c r="R3" s="49" t="s">
        <v>69</v>
      </c>
      <c r="S3" s="49" t="s">
        <v>35</v>
      </c>
      <c r="T3" s="164"/>
      <c r="U3" s="48" t="s">
        <v>26</v>
      </c>
      <c r="V3" s="49" t="s">
        <v>36</v>
      </c>
      <c r="W3" s="164"/>
      <c r="X3" s="48" t="s">
        <v>26</v>
      </c>
      <c r="Y3" s="49" t="s">
        <v>25</v>
      </c>
      <c r="Z3" s="164"/>
      <c r="AA3" s="48" t="s">
        <v>26</v>
      </c>
      <c r="AB3" s="49" t="s">
        <v>37</v>
      </c>
      <c r="AC3" s="164"/>
      <c r="AD3" s="48" t="s">
        <v>26</v>
      </c>
      <c r="AE3" s="49" t="s">
        <v>38</v>
      </c>
      <c r="AF3" s="164"/>
      <c r="AG3" s="48" t="s">
        <v>26</v>
      </c>
      <c r="AH3" s="49" t="s">
        <v>39</v>
      </c>
      <c r="AI3" s="164"/>
      <c r="AJ3" s="48" t="s">
        <v>26</v>
      </c>
      <c r="AK3" s="154" t="s">
        <v>59</v>
      </c>
      <c r="AL3" s="164"/>
      <c r="AM3" s="48" t="s">
        <v>26</v>
      </c>
      <c r="AN3" s="46" t="s">
        <v>71</v>
      </c>
      <c r="AO3" s="164"/>
      <c r="AP3" s="48" t="s">
        <v>26</v>
      </c>
      <c r="AQ3" s="46" t="s">
        <v>42</v>
      </c>
      <c r="AR3" s="164"/>
      <c r="AS3" s="48" t="s">
        <v>26</v>
      </c>
      <c r="AT3" s="46" t="s">
        <v>43</v>
      </c>
      <c r="AU3" s="164"/>
      <c r="AV3" s="48" t="s">
        <v>26</v>
      </c>
      <c r="AW3" s="46" t="s">
        <v>44</v>
      </c>
      <c r="AX3" s="164"/>
      <c r="AY3" s="48" t="s">
        <v>26</v>
      </c>
      <c r="AZ3" s="50" t="s">
        <v>72</v>
      </c>
      <c r="BA3" s="164"/>
      <c r="BB3" s="48" t="s">
        <v>26</v>
      </c>
      <c r="BC3" s="50" t="s">
        <v>73</v>
      </c>
      <c r="BD3" s="164"/>
      <c r="BE3" s="48" t="s">
        <v>26</v>
      </c>
      <c r="BF3" s="50" t="s">
        <v>74</v>
      </c>
      <c r="BG3" s="164"/>
      <c r="BH3" s="48" t="s">
        <v>26</v>
      </c>
      <c r="BI3" s="50" t="s">
        <v>75</v>
      </c>
      <c r="BJ3" s="164"/>
      <c r="BK3" s="48" t="s">
        <v>26</v>
      </c>
      <c r="BL3" s="50" t="s">
        <v>76</v>
      </c>
      <c r="BM3" s="164"/>
      <c r="BN3" s="48" t="s">
        <v>26</v>
      </c>
      <c r="BO3" s="50" t="s">
        <v>77</v>
      </c>
      <c r="BP3" s="164"/>
      <c r="BQ3" s="48" t="s">
        <v>26</v>
      </c>
      <c r="BR3" s="51" t="s">
        <v>172</v>
      </c>
      <c r="BS3" s="164"/>
      <c r="BT3" s="48" t="s">
        <v>26</v>
      </c>
      <c r="BU3" s="45"/>
      <c r="BV3" s="45"/>
      <c r="BW3" s="52"/>
      <c r="BX3" s="45"/>
      <c r="BY3" s="45"/>
      <c r="BZ3" s="45"/>
      <c r="CA3" s="45"/>
      <c r="CB3" s="45"/>
      <c r="CC3" s="45"/>
      <c r="CD3" s="45"/>
      <c r="CE3" s="45"/>
      <c r="CF3" s="52"/>
      <c r="CG3" s="45"/>
      <c r="CH3" s="45"/>
      <c r="CI3" s="45"/>
      <c r="CJ3" s="45"/>
      <c r="CK3" s="42"/>
      <c r="CL3" s="42"/>
      <c r="CM3" s="42"/>
      <c r="CN3" s="42"/>
    </row>
    <row r="4" spans="1:92" s="41" customFormat="1" ht="12.75">
      <c r="A4" s="53">
        <v>10</v>
      </c>
      <c r="B4" s="54" t="s">
        <v>1</v>
      </c>
      <c r="C4" s="55">
        <v>10.9</v>
      </c>
      <c r="D4" s="47">
        <v>0</v>
      </c>
      <c r="E4" s="152">
        <f aca="true" t="shared" si="0" ref="E4:E42">($A4+0.5)*D4</f>
        <v>0</v>
      </c>
      <c r="F4" s="56">
        <f aca="true" t="shared" si="1" ref="F4:F42">0.0027*(POWER($A4+0.5,3.3919))*D4</f>
        <v>0</v>
      </c>
      <c r="G4" s="47">
        <v>0</v>
      </c>
      <c r="H4" s="152">
        <f aca="true" t="shared" si="2" ref="H4:H42">($A4+0.5)*G4</f>
        <v>0</v>
      </c>
      <c r="I4" s="56">
        <f aca="true" t="shared" si="3" ref="I4:I42">0.0027*(POWER($A4+0.5,3.3919))*G4</f>
        <v>0</v>
      </c>
      <c r="J4" s="47">
        <v>0</v>
      </c>
      <c r="K4" s="152">
        <f aca="true" t="shared" si="4" ref="K4:K42">($A4+0.5)*J4</f>
        <v>0</v>
      </c>
      <c r="L4" s="56">
        <f aca="true" t="shared" si="5" ref="L4:L42">0.0027*(POWER($A4+0.5,3.3919))*J4</f>
        <v>0</v>
      </c>
      <c r="M4" s="47">
        <v>0</v>
      </c>
      <c r="N4" s="152">
        <f aca="true" t="shared" si="6" ref="N4:N42">($A4+0.5)*M4</f>
        <v>0</v>
      </c>
      <c r="O4" s="56">
        <f aca="true" t="shared" si="7" ref="O4:O42">0.0027*(POWER($A4+0.5,3.3919))*M4</f>
        <v>0</v>
      </c>
      <c r="P4" s="47">
        <v>0</v>
      </c>
      <c r="Q4" s="152">
        <f aca="true" t="shared" si="8" ref="Q4:Q42">($A4+0.5)*P4</f>
        <v>0</v>
      </c>
      <c r="R4" s="56">
        <f aca="true" t="shared" si="9" ref="R4:R42">0.0027*(POWER($A4+0.5,3.3919))*P4</f>
        <v>0</v>
      </c>
      <c r="S4" s="47">
        <v>0</v>
      </c>
      <c r="T4" s="152">
        <f aca="true" t="shared" si="10" ref="T4:T42">($A4+0.5)*S4</f>
        <v>0</v>
      </c>
      <c r="U4" s="56">
        <f aca="true" t="shared" si="11" ref="U4:U42">0.0027*(POWER($A4+0.5,3.3919))*S4</f>
        <v>0</v>
      </c>
      <c r="V4" s="47">
        <v>0</v>
      </c>
      <c r="W4" s="152">
        <f aca="true" t="shared" si="12" ref="W4:W42">($A4+0.5)*V4</f>
        <v>0</v>
      </c>
      <c r="X4" s="56">
        <f aca="true" t="shared" si="13" ref="X4:X42">0.0027*(POWER($A4+0.5,3.3919))*V4</f>
        <v>0</v>
      </c>
      <c r="Y4" s="47">
        <v>0</v>
      </c>
      <c r="Z4" s="152">
        <f aca="true" t="shared" si="14" ref="Z4:Z42">($A4+0.5)*Y4</f>
        <v>0</v>
      </c>
      <c r="AA4" s="56">
        <f aca="true" t="shared" si="15" ref="AA4:AA42">0.0027*(POWER($A4+0.5,3.3919))*Y4</f>
        <v>0</v>
      </c>
      <c r="AB4" s="47">
        <v>0</v>
      </c>
      <c r="AC4" s="152">
        <f aca="true" t="shared" si="16" ref="AC4:AC42">($A4+0.5)*AB4</f>
        <v>0</v>
      </c>
      <c r="AD4" s="56">
        <f aca="true" t="shared" si="17" ref="AD4:AD42">0.0027*(POWER($A4+0.5,3.3919))*AB4</f>
        <v>0</v>
      </c>
      <c r="AE4" s="47">
        <v>0</v>
      </c>
      <c r="AF4" s="152">
        <f aca="true" t="shared" si="18" ref="AF4:AF42">($A4+0.5)*AE4</f>
        <v>0</v>
      </c>
      <c r="AG4" s="56">
        <f aca="true" t="shared" si="19" ref="AG4:AG42">0.0027*(POWER($A4+0.5,3.3919))*AE4</f>
        <v>0</v>
      </c>
      <c r="AH4" s="47">
        <v>0</v>
      </c>
      <c r="AI4" s="152">
        <f aca="true" t="shared" si="20" ref="AI4:AI42">($A4+0.5)*AH4</f>
        <v>0</v>
      </c>
      <c r="AJ4" s="56">
        <f aca="true" t="shared" si="21" ref="AJ4:AJ42">0.0027*(POWER($A4+0.5,3.3919))*AH4</f>
        <v>0</v>
      </c>
      <c r="AK4" s="47"/>
      <c r="AL4" s="152">
        <f aca="true" t="shared" si="22" ref="AL4:AL42">($A4+0.5)*AK4</f>
        <v>0</v>
      </c>
      <c r="AM4" s="56">
        <f aca="true" t="shared" si="23" ref="AM4:AM42">0.0027*(POWER($A4+0.5,3.3919))*AK4</f>
        <v>0</v>
      </c>
      <c r="AN4" s="47"/>
      <c r="AO4" s="152">
        <f aca="true" t="shared" si="24" ref="AO4:AO42">($A4+0.5)*AN4</f>
        <v>0</v>
      </c>
      <c r="AP4" s="56">
        <f aca="true" t="shared" si="25" ref="AP4:AP42">0.0027*(POWER($A4+0.5,3.3919))*AN4</f>
        <v>0</v>
      </c>
      <c r="AQ4" s="47"/>
      <c r="AR4" s="152">
        <f aca="true" t="shared" si="26" ref="AR4:AR42">($A4+0.5)*AQ4</f>
        <v>0</v>
      </c>
      <c r="AS4" s="56">
        <f aca="true" t="shared" si="27" ref="AS4:AS42">0.0027*(POWER($A4+0.5,3.3919))*AQ4</f>
        <v>0</v>
      </c>
      <c r="AT4" s="47"/>
      <c r="AU4" s="152">
        <f aca="true" t="shared" si="28" ref="AU4:AU42">($A4+0.5)*AT4</f>
        <v>0</v>
      </c>
      <c r="AV4" s="56">
        <f aca="true" t="shared" si="29" ref="AV4:AV42">0.0027*(POWER($A4+0.5,3.3919))*AT4</f>
        <v>0</v>
      </c>
      <c r="AW4" s="47">
        <v>0</v>
      </c>
      <c r="AX4" s="152">
        <f aca="true" t="shared" si="30" ref="AX4:AX42">($A4+0.5)*AW4</f>
        <v>0</v>
      </c>
      <c r="AY4" s="56">
        <f aca="true" t="shared" si="31" ref="AY4:AY42">0.0027*(POWER($A4+0.5,3.3919))*AW4</f>
        <v>0</v>
      </c>
      <c r="AZ4" s="47"/>
      <c r="BA4" s="152">
        <f aca="true" t="shared" si="32" ref="BA4:BA42">($A4+0.5)*AZ4</f>
        <v>0</v>
      </c>
      <c r="BB4" s="56">
        <f aca="true" t="shared" si="33" ref="BB4:BB42">0.0027*(POWER($A4+0.5,3.3919))*AZ4</f>
        <v>0</v>
      </c>
      <c r="BC4" s="47"/>
      <c r="BD4" s="152">
        <f aca="true" t="shared" si="34" ref="BD4:BD42">($A4+0.5)*BC4</f>
        <v>0</v>
      </c>
      <c r="BE4" s="56">
        <f aca="true" t="shared" si="35" ref="BE4:BE42">0.0027*(POWER($A4+0.5,3.3919))*BC4</f>
        <v>0</v>
      </c>
      <c r="BF4" s="47"/>
      <c r="BG4" s="152">
        <f aca="true" t="shared" si="36" ref="BG4:BG42">($A4+0.5)*BF4</f>
        <v>0</v>
      </c>
      <c r="BH4" s="56">
        <f aca="true" t="shared" si="37" ref="BH4:BH42">0.0027*(POWER($A4+0.5,3.3919))*BF4</f>
        <v>0</v>
      </c>
      <c r="BI4" s="47"/>
      <c r="BJ4" s="152">
        <f aca="true" t="shared" si="38" ref="BJ4:BJ42">($A4+0.5)*BI4</f>
        <v>0</v>
      </c>
      <c r="BK4" s="56">
        <f aca="true" t="shared" si="39" ref="BK4:BK42">0.0027*(POWER($A4+0.5,3.3919))*BI4</f>
        <v>0</v>
      </c>
      <c r="BL4" s="47"/>
      <c r="BM4" s="152">
        <f aca="true" t="shared" si="40" ref="BM4:BM42">($A4+0.5)*BL4</f>
        <v>0</v>
      </c>
      <c r="BN4" s="56">
        <f aca="true" t="shared" si="41" ref="BN4:BN42">0.0027*(POWER($A4+0.5,3.3919))*BL4</f>
        <v>0</v>
      </c>
      <c r="BO4" s="47"/>
      <c r="BP4" s="152">
        <f aca="true" t="shared" si="42" ref="BP4:BP42">($A4+0.5)*BO4</f>
        <v>0</v>
      </c>
      <c r="BQ4" s="56">
        <f aca="true" t="shared" si="43" ref="BQ4:BQ42">0.0027*(POWER($A4+0.5,3.3919))*BO4</f>
        <v>0</v>
      </c>
      <c r="BR4" s="57"/>
      <c r="BS4" s="152">
        <f aca="true" t="shared" si="44" ref="BS4:BS42">($A4+0.5)*BR4</f>
        <v>0</v>
      </c>
      <c r="BT4" s="56">
        <f aca="true" t="shared" si="45" ref="BT4:BT42">0.0027*(POWER($A4+0.5,3.3919))*BR4</f>
        <v>0</v>
      </c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2"/>
      <c r="CL4" s="42"/>
      <c r="CM4" s="42"/>
      <c r="CN4" s="42"/>
    </row>
    <row r="5" spans="1:92" s="41" customFormat="1" ht="12.75">
      <c r="A5" s="53">
        <f aca="true" t="shared" si="46" ref="A5:A42">A4+1</f>
        <v>11</v>
      </c>
      <c r="B5" s="54" t="s">
        <v>1</v>
      </c>
      <c r="C5" s="55">
        <f aca="true" t="shared" si="47" ref="C5:C42">C4+1</f>
        <v>11.9</v>
      </c>
      <c r="D5" s="58">
        <v>0</v>
      </c>
      <c r="E5" s="56">
        <f t="shared" si="0"/>
        <v>0</v>
      </c>
      <c r="F5" s="56">
        <f t="shared" si="1"/>
        <v>0</v>
      </c>
      <c r="G5" s="58">
        <v>0</v>
      </c>
      <c r="H5" s="56">
        <f t="shared" si="2"/>
        <v>0</v>
      </c>
      <c r="I5" s="56">
        <f t="shared" si="3"/>
        <v>0</v>
      </c>
      <c r="J5" s="58">
        <v>0</v>
      </c>
      <c r="K5" s="56">
        <f t="shared" si="4"/>
        <v>0</v>
      </c>
      <c r="L5" s="56">
        <f t="shared" si="5"/>
        <v>0</v>
      </c>
      <c r="M5" s="58">
        <v>0</v>
      </c>
      <c r="N5" s="56">
        <f t="shared" si="6"/>
        <v>0</v>
      </c>
      <c r="O5" s="56">
        <f t="shared" si="7"/>
        <v>0</v>
      </c>
      <c r="P5" s="58">
        <v>0</v>
      </c>
      <c r="Q5" s="56">
        <f t="shared" si="8"/>
        <v>0</v>
      </c>
      <c r="R5" s="56">
        <f t="shared" si="9"/>
        <v>0</v>
      </c>
      <c r="S5" s="58">
        <v>0</v>
      </c>
      <c r="T5" s="56">
        <f t="shared" si="10"/>
        <v>0</v>
      </c>
      <c r="U5" s="56">
        <f t="shared" si="11"/>
        <v>0</v>
      </c>
      <c r="V5" s="58">
        <v>0</v>
      </c>
      <c r="W5" s="56">
        <f t="shared" si="12"/>
        <v>0</v>
      </c>
      <c r="X5" s="56">
        <f t="shared" si="13"/>
        <v>0</v>
      </c>
      <c r="Y5" s="58">
        <v>0</v>
      </c>
      <c r="Z5" s="56">
        <f t="shared" si="14"/>
        <v>0</v>
      </c>
      <c r="AA5" s="56">
        <f t="shared" si="15"/>
        <v>0</v>
      </c>
      <c r="AB5" s="58">
        <v>0</v>
      </c>
      <c r="AC5" s="56">
        <f t="shared" si="16"/>
        <v>0</v>
      </c>
      <c r="AD5" s="56">
        <f t="shared" si="17"/>
        <v>0</v>
      </c>
      <c r="AE5" s="58">
        <v>0</v>
      </c>
      <c r="AF5" s="56">
        <f t="shared" si="18"/>
        <v>0</v>
      </c>
      <c r="AG5" s="56">
        <f t="shared" si="19"/>
        <v>0</v>
      </c>
      <c r="AH5" s="58">
        <v>0</v>
      </c>
      <c r="AI5" s="56">
        <f t="shared" si="20"/>
        <v>0</v>
      </c>
      <c r="AJ5" s="56">
        <f t="shared" si="21"/>
        <v>0</v>
      </c>
      <c r="AK5" s="58"/>
      <c r="AL5" s="56">
        <f t="shared" si="22"/>
        <v>0</v>
      </c>
      <c r="AM5" s="56">
        <f t="shared" si="23"/>
        <v>0</v>
      </c>
      <c r="AN5" s="58"/>
      <c r="AO5" s="56">
        <f t="shared" si="24"/>
        <v>0</v>
      </c>
      <c r="AP5" s="56">
        <f t="shared" si="25"/>
        <v>0</v>
      </c>
      <c r="AQ5" s="58"/>
      <c r="AR5" s="56">
        <f t="shared" si="26"/>
        <v>0</v>
      </c>
      <c r="AS5" s="56">
        <f t="shared" si="27"/>
        <v>0</v>
      </c>
      <c r="AT5" s="58"/>
      <c r="AU5" s="56">
        <f t="shared" si="28"/>
        <v>0</v>
      </c>
      <c r="AV5" s="56">
        <f t="shared" si="29"/>
        <v>0</v>
      </c>
      <c r="AW5" s="58">
        <v>0</v>
      </c>
      <c r="AX5" s="56">
        <f t="shared" si="30"/>
        <v>0</v>
      </c>
      <c r="AY5" s="56">
        <f t="shared" si="31"/>
        <v>0</v>
      </c>
      <c r="AZ5" s="58"/>
      <c r="BA5" s="56">
        <f t="shared" si="32"/>
        <v>0</v>
      </c>
      <c r="BB5" s="56">
        <f t="shared" si="33"/>
        <v>0</v>
      </c>
      <c r="BC5" s="58"/>
      <c r="BD5" s="56">
        <f t="shared" si="34"/>
        <v>0</v>
      </c>
      <c r="BE5" s="56">
        <f t="shared" si="35"/>
        <v>0</v>
      </c>
      <c r="BF5" s="58"/>
      <c r="BG5" s="56">
        <f t="shared" si="36"/>
        <v>0</v>
      </c>
      <c r="BH5" s="56">
        <f t="shared" si="37"/>
        <v>0</v>
      </c>
      <c r="BI5" s="58"/>
      <c r="BJ5" s="56">
        <f t="shared" si="38"/>
        <v>0</v>
      </c>
      <c r="BK5" s="56">
        <f t="shared" si="39"/>
        <v>0</v>
      </c>
      <c r="BL5" s="58"/>
      <c r="BM5" s="56">
        <f t="shared" si="40"/>
        <v>0</v>
      </c>
      <c r="BN5" s="56">
        <f t="shared" si="41"/>
        <v>0</v>
      </c>
      <c r="BO5" s="58"/>
      <c r="BP5" s="56">
        <f t="shared" si="42"/>
        <v>0</v>
      </c>
      <c r="BQ5" s="56">
        <f t="shared" si="43"/>
        <v>0</v>
      </c>
      <c r="BR5" s="58"/>
      <c r="BS5" s="56">
        <f t="shared" si="44"/>
        <v>0</v>
      </c>
      <c r="BT5" s="56">
        <f t="shared" si="45"/>
        <v>0</v>
      </c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2"/>
      <c r="CL5" s="42"/>
      <c r="CM5" s="42"/>
      <c r="CN5" s="42"/>
    </row>
    <row r="6" spans="1:92" s="41" customFormat="1" ht="12.75">
      <c r="A6" s="53">
        <f t="shared" si="46"/>
        <v>12</v>
      </c>
      <c r="B6" s="54" t="s">
        <v>1</v>
      </c>
      <c r="C6" s="55">
        <f t="shared" si="47"/>
        <v>12.9</v>
      </c>
      <c r="D6" s="58">
        <v>0</v>
      </c>
      <c r="E6" s="56">
        <f t="shared" si="0"/>
        <v>0</v>
      </c>
      <c r="F6" s="56">
        <f t="shared" si="1"/>
        <v>0</v>
      </c>
      <c r="G6" s="58">
        <v>0</v>
      </c>
      <c r="H6" s="56">
        <f t="shared" si="2"/>
        <v>0</v>
      </c>
      <c r="I6" s="56">
        <f t="shared" si="3"/>
        <v>0</v>
      </c>
      <c r="J6" s="58">
        <v>0</v>
      </c>
      <c r="K6" s="56">
        <f t="shared" si="4"/>
        <v>0</v>
      </c>
      <c r="L6" s="56">
        <f t="shared" si="5"/>
        <v>0</v>
      </c>
      <c r="M6" s="58">
        <v>0</v>
      </c>
      <c r="N6" s="56">
        <f t="shared" si="6"/>
        <v>0</v>
      </c>
      <c r="O6" s="56">
        <f t="shared" si="7"/>
        <v>0</v>
      </c>
      <c r="P6" s="58">
        <v>0</v>
      </c>
      <c r="Q6" s="56">
        <f t="shared" si="8"/>
        <v>0</v>
      </c>
      <c r="R6" s="56">
        <f t="shared" si="9"/>
        <v>0</v>
      </c>
      <c r="S6" s="58">
        <v>0</v>
      </c>
      <c r="T6" s="56">
        <f t="shared" si="10"/>
        <v>0</v>
      </c>
      <c r="U6" s="56">
        <f t="shared" si="11"/>
        <v>0</v>
      </c>
      <c r="V6" s="58">
        <v>0</v>
      </c>
      <c r="W6" s="56">
        <f t="shared" si="12"/>
        <v>0</v>
      </c>
      <c r="X6" s="56">
        <f t="shared" si="13"/>
        <v>0</v>
      </c>
      <c r="Y6" s="58">
        <v>0</v>
      </c>
      <c r="Z6" s="56">
        <f t="shared" si="14"/>
        <v>0</v>
      </c>
      <c r="AA6" s="56">
        <f t="shared" si="15"/>
        <v>0</v>
      </c>
      <c r="AB6" s="58">
        <v>0</v>
      </c>
      <c r="AC6" s="56">
        <f t="shared" si="16"/>
        <v>0</v>
      </c>
      <c r="AD6" s="56">
        <f t="shared" si="17"/>
        <v>0</v>
      </c>
      <c r="AE6" s="58">
        <v>0</v>
      </c>
      <c r="AF6" s="56">
        <f t="shared" si="18"/>
        <v>0</v>
      </c>
      <c r="AG6" s="56">
        <f t="shared" si="19"/>
        <v>0</v>
      </c>
      <c r="AH6" s="58">
        <v>0</v>
      </c>
      <c r="AI6" s="56">
        <f t="shared" si="20"/>
        <v>0</v>
      </c>
      <c r="AJ6" s="56">
        <f t="shared" si="21"/>
        <v>0</v>
      </c>
      <c r="AK6" s="58"/>
      <c r="AL6" s="56">
        <f t="shared" si="22"/>
        <v>0</v>
      </c>
      <c r="AM6" s="56">
        <f t="shared" si="23"/>
        <v>0</v>
      </c>
      <c r="AN6" s="58"/>
      <c r="AO6" s="56">
        <f t="shared" si="24"/>
        <v>0</v>
      </c>
      <c r="AP6" s="56">
        <f t="shared" si="25"/>
        <v>0</v>
      </c>
      <c r="AQ6" s="58"/>
      <c r="AR6" s="56">
        <f t="shared" si="26"/>
        <v>0</v>
      </c>
      <c r="AS6" s="56">
        <f t="shared" si="27"/>
        <v>0</v>
      </c>
      <c r="AT6" s="58"/>
      <c r="AU6" s="56">
        <f t="shared" si="28"/>
        <v>0</v>
      </c>
      <c r="AV6" s="56">
        <f t="shared" si="29"/>
        <v>0</v>
      </c>
      <c r="AW6" s="58">
        <v>0</v>
      </c>
      <c r="AX6" s="56">
        <f t="shared" si="30"/>
        <v>0</v>
      </c>
      <c r="AY6" s="56">
        <f t="shared" si="31"/>
        <v>0</v>
      </c>
      <c r="AZ6" s="58"/>
      <c r="BA6" s="56">
        <f t="shared" si="32"/>
        <v>0</v>
      </c>
      <c r="BB6" s="56">
        <f t="shared" si="33"/>
        <v>0</v>
      </c>
      <c r="BC6" s="58"/>
      <c r="BD6" s="56">
        <f t="shared" si="34"/>
        <v>0</v>
      </c>
      <c r="BE6" s="56">
        <f t="shared" si="35"/>
        <v>0</v>
      </c>
      <c r="BF6" s="58"/>
      <c r="BG6" s="56">
        <f t="shared" si="36"/>
        <v>0</v>
      </c>
      <c r="BH6" s="56">
        <f t="shared" si="37"/>
        <v>0</v>
      </c>
      <c r="BI6" s="58"/>
      <c r="BJ6" s="56">
        <f t="shared" si="38"/>
        <v>0</v>
      </c>
      <c r="BK6" s="56">
        <f t="shared" si="39"/>
        <v>0</v>
      </c>
      <c r="BL6" s="58"/>
      <c r="BM6" s="56">
        <f t="shared" si="40"/>
        <v>0</v>
      </c>
      <c r="BN6" s="56">
        <f t="shared" si="41"/>
        <v>0</v>
      </c>
      <c r="BO6" s="58"/>
      <c r="BP6" s="56">
        <f t="shared" si="42"/>
        <v>0</v>
      </c>
      <c r="BQ6" s="56">
        <f t="shared" si="43"/>
        <v>0</v>
      </c>
      <c r="BR6" s="58">
        <v>3</v>
      </c>
      <c r="BS6" s="56">
        <f t="shared" si="44"/>
        <v>37.5</v>
      </c>
      <c r="BT6" s="56">
        <f t="shared" si="45"/>
        <v>42.56906310784193</v>
      </c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2"/>
      <c r="CL6" s="42"/>
      <c r="CM6" s="42"/>
      <c r="CN6" s="42"/>
    </row>
    <row r="7" spans="1:92" s="41" customFormat="1" ht="12.75">
      <c r="A7" s="53">
        <f t="shared" si="46"/>
        <v>13</v>
      </c>
      <c r="B7" s="54" t="s">
        <v>1</v>
      </c>
      <c r="C7" s="55">
        <f t="shared" si="47"/>
        <v>13.9</v>
      </c>
      <c r="D7" s="58">
        <v>0</v>
      </c>
      <c r="E7" s="56">
        <f t="shared" si="0"/>
        <v>0</v>
      </c>
      <c r="F7" s="56">
        <f t="shared" si="1"/>
        <v>0</v>
      </c>
      <c r="G7" s="58">
        <v>0</v>
      </c>
      <c r="H7" s="56">
        <f t="shared" si="2"/>
        <v>0</v>
      </c>
      <c r="I7" s="56">
        <f t="shared" si="3"/>
        <v>0</v>
      </c>
      <c r="J7" s="58">
        <v>0</v>
      </c>
      <c r="K7" s="56">
        <f t="shared" si="4"/>
        <v>0</v>
      </c>
      <c r="L7" s="56">
        <f t="shared" si="5"/>
        <v>0</v>
      </c>
      <c r="M7" s="58">
        <v>0</v>
      </c>
      <c r="N7" s="56">
        <f t="shared" si="6"/>
        <v>0</v>
      </c>
      <c r="O7" s="56">
        <f t="shared" si="7"/>
        <v>0</v>
      </c>
      <c r="P7" s="58">
        <v>0</v>
      </c>
      <c r="Q7" s="56">
        <f t="shared" si="8"/>
        <v>0</v>
      </c>
      <c r="R7" s="56">
        <f t="shared" si="9"/>
        <v>0</v>
      </c>
      <c r="S7" s="58">
        <v>0</v>
      </c>
      <c r="T7" s="56">
        <f t="shared" si="10"/>
        <v>0</v>
      </c>
      <c r="U7" s="56">
        <f t="shared" si="11"/>
        <v>0</v>
      </c>
      <c r="V7" s="58">
        <v>0</v>
      </c>
      <c r="W7" s="56">
        <f t="shared" si="12"/>
        <v>0</v>
      </c>
      <c r="X7" s="56">
        <f t="shared" si="13"/>
        <v>0</v>
      </c>
      <c r="Y7" s="58">
        <v>0</v>
      </c>
      <c r="Z7" s="56">
        <f t="shared" si="14"/>
        <v>0</v>
      </c>
      <c r="AA7" s="56">
        <f t="shared" si="15"/>
        <v>0</v>
      </c>
      <c r="AB7" s="58">
        <v>0</v>
      </c>
      <c r="AC7" s="56">
        <f t="shared" si="16"/>
        <v>0</v>
      </c>
      <c r="AD7" s="56">
        <f t="shared" si="17"/>
        <v>0</v>
      </c>
      <c r="AE7" s="58">
        <v>0</v>
      </c>
      <c r="AF7" s="56">
        <f t="shared" si="18"/>
        <v>0</v>
      </c>
      <c r="AG7" s="56">
        <f t="shared" si="19"/>
        <v>0</v>
      </c>
      <c r="AH7" s="58">
        <v>0</v>
      </c>
      <c r="AI7" s="56">
        <f t="shared" si="20"/>
        <v>0</v>
      </c>
      <c r="AJ7" s="56">
        <f t="shared" si="21"/>
        <v>0</v>
      </c>
      <c r="AK7" s="58"/>
      <c r="AL7" s="56">
        <f t="shared" si="22"/>
        <v>0</v>
      </c>
      <c r="AM7" s="56">
        <f t="shared" si="23"/>
        <v>0</v>
      </c>
      <c r="AN7" s="58"/>
      <c r="AO7" s="56">
        <f t="shared" si="24"/>
        <v>0</v>
      </c>
      <c r="AP7" s="56">
        <f t="shared" si="25"/>
        <v>0</v>
      </c>
      <c r="AQ7" s="58"/>
      <c r="AR7" s="56">
        <f t="shared" si="26"/>
        <v>0</v>
      </c>
      <c r="AS7" s="56">
        <f t="shared" si="27"/>
        <v>0</v>
      </c>
      <c r="AT7" s="58"/>
      <c r="AU7" s="56">
        <f t="shared" si="28"/>
        <v>0</v>
      </c>
      <c r="AV7" s="56">
        <f t="shared" si="29"/>
        <v>0</v>
      </c>
      <c r="AW7" s="58">
        <v>0</v>
      </c>
      <c r="AX7" s="56">
        <f t="shared" si="30"/>
        <v>0</v>
      </c>
      <c r="AY7" s="56">
        <f t="shared" si="31"/>
        <v>0</v>
      </c>
      <c r="AZ7" s="58"/>
      <c r="BA7" s="56">
        <f t="shared" si="32"/>
        <v>0</v>
      </c>
      <c r="BB7" s="56">
        <f t="shared" si="33"/>
        <v>0</v>
      </c>
      <c r="BC7" s="58"/>
      <c r="BD7" s="56">
        <f t="shared" si="34"/>
        <v>0</v>
      </c>
      <c r="BE7" s="56">
        <f t="shared" si="35"/>
        <v>0</v>
      </c>
      <c r="BF7" s="58"/>
      <c r="BG7" s="56">
        <f t="shared" si="36"/>
        <v>0</v>
      </c>
      <c r="BH7" s="56">
        <f t="shared" si="37"/>
        <v>0</v>
      </c>
      <c r="BI7" s="58"/>
      <c r="BJ7" s="56">
        <f t="shared" si="38"/>
        <v>0</v>
      </c>
      <c r="BK7" s="56">
        <f t="shared" si="39"/>
        <v>0</v>
      </c>
      <c r="BL7" s="58"/>
      <c r="BM7" s="56">
        <f t="shared" si="40"/>
        <v>0</v>
      </c>
      <c r="BN7" s="56">
        <f t="shared" si="41"/>
        <v>0</v>
      </c>
      <c r="BO7" s="58"/>
      <c r="BP7" s="56">
        <f t="shared" si="42"/>
        <v>0</v>
      </c>
      <c r="BQ7" s="56">
        <f t="shared" si="43"/>
        <v>0</v>
      </c>
      <c r="BR7" s="58">
        <v>4</v>
      </c>
      <c r="BS7" s="56">
        <f t="shared" si="44"/>
        <v>54</v>
      </c>
      <c r="BT7" s="56">
        <f t="shared" si="45"/>
        <v>73.68903425672286</v>
      </c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2"/>
      <c r="CL7" s="42"/>
      <c r="CM7" s="42"/>
      <c r="CN7" s="42"/>
    </row>
    <row r="8" spans="1:92" s="41" customFormat="1" ht="12.75">
      <c r="A8" s="53">
        <f t="shared" si="46"/>
        <v>14</v>
      </c>
      <c r="B8" s="54" t="s">
        <v>1</v>
      </c>
      <c r="C8" s="55">
        <f t="shared" si="47"/>
        <v>14.9</v>
      </c>
      <c r="D8" s="58">
        <v>0</v>
      </c>
      <c r="E8" s="56">
        <f t="shared" si="0"/>
        <v>0</v>
      </c>
      <c r="F8" s="56">
        <f t="shared" si="1"/>
        <v>0</v>
      </c>
      <c r="G8" s="58">
        <v>0</v>
      </c>
      <c r="H8" s="56">
        <f t="shared" si="2"/>
        <v>0</v>
      </c>
      <c r="I8" s="56">
        <f t="shared" si="3"/>
        <v>0</v>
      </c>
      <c r="J8" s="58">
        <v>0</v>
      </c>
      <c r="K8" s="56">
        <f t="shared" si="4"/>
        <v>0</v>
      </c>
      <c r="L8" s="56">
        <f t="shared" si="5"/>
        <v>0</v>
      </c>
      <c r="M8" s="58">
        <v>0</v>
      </c>
      <c r="N8" s="56">
        <f t="shared" si="6"/>
        <v>0</v>
      </c>
      <c r="O8" s="56">
        <f t="shared" si="7"/>
        <v>0</v>
      </c>
      <c r="P8" s="58">
        <v>0</v>
      </c>
      <c r="Q8" s="56">
        <f t="shared" si="8"/>
        <v>0</v>
      </c>
      <c r="R8" s="56">
        <f t="shared" si="9"/>
        <v>0</v>
      </c>
      <c r="S8" s="58">
        <v>0</v>
      </c>
      <c r="T8" s="56">
        <f t="shared" si="10"/>
        <v>0</v>
      </c>
      <c r="U8" s="56">
        <f t="shared" si="11"/>
        <v>0</v>
      </c>
      <c r="V8" s="58">
        <v>0</v>
      </c>
      <c r="W8" s="56">
        <f t="shared" si="12"/>
        <v>0</v>
      </c>
      <c r="X8" s="56">
        <f t="shared" si="13"/>
        <v>0</v>
      </c>
      <c r="Y8" s="58">
        <v>0</v>
      </c>
      <c r="Z8" s="56">
        <f t="shared" si="14"/>
        <v>0</v>
      </c>
      <c r="AA8" s="56">
        <f t="shared" si="15"/>
        <v>0</v>
      </c>
      <c r="AB8" s="58">
        <v>0</v>
      </c>
      <c r="AC8" s="56">
        <f t="shared" si="16"/>
        <v>0</v>
      </c>
      <c r="AD8" s="56">
        <f t="shared" si="17"/>
        <v>0</v>
      </c>
      <c r="AE8" s="58">
        <v>0</v>
      </c>
      <c r="AF8" s="56">
        <f t="shared" si="18"/>
        <v>0</v>
      </c>
      <c r="AG8" s="56">
        <f t="shared" si="19"/>
        <v>0</v>
      </c>
      <c r="AH8" s="58">
        <v>0</v>
      </c>
      <c r="AI8" s="56">
        <f t="shared" si="20"/>
        <v>0</v>
      </c>
      <c r="AJ8" s="56">
        <f t="shared" si="21"/>
        <v>0</v>
      </c>
      <c r="AK8" s="58"/>
      <c r="AL8" s="56">
        <f t="shared" si="22"/>
        <v>0</v>
      </c>
      <c r="AM8" s="56">
        <f t="shared" si="23"/>
        <v>0</v>
      </c>
      <c r="AN8" s="58"/>
      <c r="AO8" s="56">
        <f t="shared" si="24"/>
        <v>0</v>
      </c>
      <c r="AP8" s="56">
        <f t="shared" si="25"/>
        <v>0</v>
      </c>
      <c r="AQ8" s="58"/>
      <c r="AR8" s="56">
        <f t="shared" si="26"/>
        <v>0</v>
      </c>
      <c r="AS8" s="56">
        <f t="shared" si="27"/>
        <v>0</v>
      </c>
      <c r="AT8" s="58"/>
      <c r="AU8" s="56">
        <f t="shared" si="28"/>
        <v>0</v>
      </c>
      <c r="AV8" s="56">
        <f t="shared" si="29"/>
        <v>0</v>
      </c>
      <c r="AW8" s="58">
        <v>0</v>
      </c>
      <c r="AX8" s="56">
        <f t="shared" si="30"/>
        <v>0</v>
      </c>
      <c r="AY8" s="56">
        <f t="shared" si="31"/>
        <v>0</v>
      </c>
      <c r="AZ8" s="58"/>
      <c r="BA8" s="56">
        <f t="shared" si="32"/>
        <v>0</v>
      </c>
      <c r="BB8" s="56">
        <f t="shared" si="33"/>
        <v>0</v>
      </c>
      <c r="BC8" s="58"/>
      <c r="BD8" s="56">
        <f t="shared" si="34"/>
        <v>0</v>
      </c>
      <c r="BE8" s="56">
        <f t="shared" si="35"/>
        <v>0</v>
      </c>
      <c r="BF8" s="58"/>
      <c r="BG8" s="56">
        <f t="shared" si="36"/>
        <v>0</v>
      </c>
      <c r="BH8" s="56">
        <f t="shared" si="37"/>
        <v>0</v>
      </c>
      <c r="BI8" s="58"/>
      <c r="BJ8" s="56">
        <f t="shared" si="38"/>
        <v>0</v>
      </c>
      <c r="BK8" s="56">
        <f t="shared" si="39"/>
        <v>0</v>
      </c>
      <c r="BL8" s="58"/>
      <c r="BM8" s="56">
        <f t="shared" si="40"/>
        <v>0</v>
      </c>
      <c r="BN8" s="56">
        <f t="shared" si="41"/>
        <v>0</v>
      </c>
      <c r="BO8" s="58"/>
      <c r="BP8" s="56">
        <f t="shared" si="42"/>
        <v>0</v>
      </c>
      <c r="BQ8" s="56">
        <f t="shared" si="43"/>
        <v>0</v>
      </c>
      <c r="BR8" s="58">
        <v>12</v>
      </c>
      <c r="BS8" s="56">
        <f t="shared" si="44"/>
        <v>174</v>
      </c>
      <c r="BT8" s="56">
        <f t="shared" si="45"/>
        <v>281.70148538651216</v>
      </c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2"/>
      <c r="CL8" s="42"/>
      <c r="CM8" s="42"/>
      <c r="CN8" s="42"/>
    </row>
    <row r="9" spans="1:92" s="41" customFormat="1" ht="12.75">
      <c r="A9" s="53">
        <f t="shared" si="46"/>
        <v>15</v>
      </c>
      <c r="B9" s="54" t="s">
        <v>1</v>
      </c>
      <c r="C9" s="55">
        <f t="shared" si="47"/>
        <v>15.9</v>
      </c>
      <c r="D9" s="58">
        <v>0</v>
      </c>
      <c r="E9" s="56">
        <f t="shared" si="0"/>
        <v>0</v>
      </c>
      <c r="F9" s="56">
        <f t="shared" si="1"/>
        <v>0</v>
      </c>
      <c r="G9" s="58">
        <v>0</v>
      </c>
      <c r="H9" s="56">
        <f t="shared" si="2"/>
        <v>0</v>
      </c>
      <c r="I9" s="56">
        <f t="shared" si="3"/>
        <v>0</v>
      </c>
      <c r="J9" s="58">
        <v>0</v>
      </c>
      <c r="K9" s="56">
        <f t="shared" si="4"/>
        <v>0</v>
      </c>
      <c r="L9" s="56">
        <f t="shared" si="5"/>
        <v>0</v>
      </c>
      <c r="M9" s="58">
        <v>0</v>
      </c>
      <c r="N9" s="56">
        <f t="shared" si="6"/>
        <v>0</v>
      </c>
      <c r="O9" s="56">
        <f t="shared" si="7"/>
        <v>0</v>
      </c>
      <c r="P9" s="58">
        <v>0</v>
      </c>
      <c r="Q9" s="56">
        <f t="shared" si="8"/>
        <v>0</v>
      </c>
      <c r="R9" s="56">
        <f t="shared" si="9"/>
        <v>0</v>
      </c>
      <c r="S9" s="58">
        <v>0</v>
      </c>
      <c r="T9" s="56">
        <f t="shared" si="10"/>
        <v>0</v>
      </c>
      <c r="U9" s="56">
        <f t="shared" si="11"/>
        <v>0</v>
      </c>
      <c r="V9" s="58">
        <v>0</v>
      </c>
      <c r="W9" s="56">
        <f t="shared" si="12"/>
        <v>0</v>
      </c>
      <c r="X9" s="56">
        <f t="shared" si="13"/>
        <v>0</v>
      </c>
      <c r="Y9" s="58">
        <v>0</v>
      </c>
      <c r="Z9" s="56">
        <f t="shared" si="14"/>
        <v>0</v>
      </c>
      <c r="AA9" s="56">
        <f t="shared" si="15"/>
        <v>0</v>
      </c>
      <c r="AB9" s="58">
        <v>0</v>
      </c>
      <c r="AC9" s="56">
        <f t="shared" si="16"/>
        <v>0</v>
      </c>
      <c r="AD9" s="56">
        <f t="shared" si="17"/>
        <v>0</v>
      </c>
      <c r="AE9" s="58">
        <v>0</v>
      </c>
      <c r="AF9" s="56">
        <f t="shared" si="18"/>
        <v>0</v>
      </c>
      <c r="AG9" s="56">
        <f t="shared" si="19"/>
        <v>0</v>
      </c>
      <c r="AH9" s="58">
        <v>0</v>
      </c>
      <c r="AI9" s="56">
        <f t="shared" si="20"/>
        <v>0</v>
      </c>
      <c r="AJ9" s="56">
        <f t="shared" si="21"/>
        <v>0</v>
      </c>
      <c r="AK9" s="58"/>
      <c r="AL9" s="56">
        <f t="shared" si="22"/>
        <v>0</v>
      </c>
      <c r="AM9" s="56">
        <f t="shared" si="23"/>
        <v>0</v>
      </c>
      <c r="AN9" s="58"/>
      <c r="AO9" s="56">
        <f t="shared" si="24"/>
        <v>0</v>
      </c>
      <c r="AP9" s="56">
        <f t="shared" si="25"/>
        <v>0</v>
      </c>
      <c r="AQ9" s="58"/>
      <c r="AR9" s="56">
        <f t="shared" si="26"/>
        <v>0</v>
      </c>
      <c r="AS9" s="56">
        <f t="shared" si="27"/>
        <v>0</v>
      </c>
      <c r="AT9" s="58"/>
      <c r="AU9" s="56">
        <f t="shared" si="28"/>
        <v>0</v>
      </c>
      <c r="AV9" s="56">
        <f t="shared" si="29"/>
        <v>0</v>
      </c>
      <c r="AW9" s="58">
        <v>0</v>
      </c>
      <c r="AX9" s="56">
        <f t="shared" si="30"/>
        <v>0</v>
      </c>
      <c r="AY9" s="56">
        <f t="shared" si="31"/>
        <v>0</v>
      </c>
      <c r="AZ9" s="58"/>
      <c r="BA9" s="56">
        <f t="shared" si="32"/>
        <v>0</v>
      </c>
      <c r="BB9" s="56">
        <f t="shared" si="33"/>
        <v>0</v>
      </c>
      <c r="BC9" s="58"/>
      <c r="BD9" s="56">
        <f t="shared" si="34"/>
        <v>0</v>
      </c>
      <c r="BE9" s="56">
        <f t="shared" si="35"/>
        <v>0</v>
      </c>
      <c r="BF9" s="58"/>
      <c r="BG9" s="56">
        <f t="shared" si="36"/>
        <v>0</v>
      </c>
      <c r="BH9" s="56">
        <f t="shared" si="37"/>
        <v>0</v>
      </c>
      <c r="BI9" s="58"/>
      <c r="BJ9" s="56">
        <f t="shared" si="38"/>
        <v>0</v>
      </c>
      <c r="BK9" s="56">
        <f t="shared" si="39"/>
        <v>0</v>
      </c>
      <c r="BL9" s="58"/>
      <c r="BM9" s="56">
        <f t="shared" si="40"/>
        <v>0</v>
      </c>
      <c r="BN9" s="56">
        <f t="shared" si="41"/>
        <v>0</v>
      </c>
      <c r="BO9" s="58"/>
      <c r="BP9" s="56">
        <f t="shared" si="42"/>
        <v>0</v>
      </c>
      <c r="BQ9" s="56">
        <f t="shared" si="43"/>
        <v>0</v>
      </c>
      <c r="BR9" s="58">
        <v>20</v>
      </c>
      <c r="BS9" s="56">
        <f t="shared" si="44"/>
        <v>310</v>
      </c>
      <c r="BT9" s="56">
        <f t="shared" si="45"/>
        <v>588.6807667197681</v>
      </c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2"/>
      <c r="CL9" s="42"/>
      <c r="CM9" s="42"/>
      <c r="CN9" s="42"/>
    </row>
    <row r="10" spans="1:92" s="41" customFormat="1" ht="12.75">
      <c r="A10" s="53">
        <f t="shared" si="46"/>
        <v>16</v>
      </c>
      <c r="B10" s="54" t="s">
        <v>1</v>
      </c>
      <c r="C10" s="55">
        <f t="shared" si="47"/>
        <v>16.9</v>
      </c>
      <c r="D10" s="58">
        <v>0</v>
      </c>
      <c r="E10" s="56">
        <f t="shared" si="0"/>
        <v>0</v>
      </c>
      <c r="F10" s="56">
        <f t="shared" si="1"/>
        <v>0</v>
      </c>
      <c r="G10" s="58">
        <v>0</v>
      </c>
      <c r="H10" s="56">
        <f t="shared" si="2"/>
        <v>0</v>
      </c>
      <c r="I10" s="56">
        <f t="shared" si="3"/>
        <v>0</v>
      </c>
      <c r="J10" s="58">
        <v>0</v>
      </c>
      <c r="K10" s="56">
        <f t="shared" si="4"/>
        <v>0</v>
      </c>
      <c r="L10" s="56">
        <f t="shared" si="5"/>
        <v>0</v>
      </c>
      <c r="M10" s="58">
        <v>0</v>
      </c>
      <c r="N10" s="56">
        <f t="shared" si="6"/>
        <v>0</v>
      </c>
      <c r="O10" s="56">
        <f t="shared" si="7"/>
        <v>0</v>
      </c>
      <c r="P10" s="58">
        <v>0</v>
      </c>
      <c r="Q10" s="56">
        <f t="shared" si="8"/>
        <v>0</v>
      </c>
      <c r="R10" s="56">
        <f t="shared" si="9"/>
        <v>0</v>
      </c>
      <c r="S10" s="58">
        <v>0</v>
      </c>
      <c r="T10" s="56">
        <f t="shared" si="10"/>
        <v>0</v>
      </c>
      <c r="U10" s="56">
        <f t="shared" si="11"/>
        <v>0</v>
      </c>
      <c r="V10" s="58">
        <v>0</v>
      </c>
      <c r="W10" s="56">
        <f t="shared" si="12"/>
        <v>0</v>
      </c>
      <c r="X10" s="56">
        <f t="shared" si="13"/>
        <v>0</v>
      </c>
      <c r="Y10" s="58">
        <v>0</v>
      </c>
      <c r="Z10" s="56">
        <f t="shared" si="14"/>
        <v>0</v>
      </c>
      <c r="AA10" s="56">
        <f t="shared" si="15"/>
        <v>0</v>
      </c>
      <c r="AB10" s="58">
        <v>0</v>
      </c>
      <c r="AC10" s="56">
        <f t="shared" si="16"/>
        <v>0</v>
      </c>
      <c r="AD10" s="56">
        <f t="shared" si="17"/>
        <v>0</v>
      </c>
      <c r="AE10" s="58">
        <v>0</v>
      </c>
      <c r="AF10" s="56">
        <f t="shared" si="18"/>
        <v>0</v>
      </c>
      <c r="AG10" s="56">
        <f t="shared" si="19"/>
        <v>0</v>
      </c>
      <c r="AH10" s="58">
        <v>0</v>
      </c>
      <c r="AI10" s="56">
        <f t="shared" si="20"/>
        <v>0</v>
      </c>
      <c r="AJ10" s="56">
        <f t="shared" si="21"/>
        <v>0</v>
      </c>
      <c r="AK10" s="58"/>
      <c r="AL10" s="56">
        <f t="shared" si="22"/>
        <v>0</v>
      </c>
      <c r="AM10" s="56">
        <f t="shared" si="23"/>
        <v>0</v>
      </c>
      <c r="AN10" s="58"/>
      <c r="AO10" s="56">
        <f t="shared" si="24"/>
        <v>0</v>
      </c>
      <c r="AP10" s="56">
        <f t="shared" si="25"/>
        <v>0</v>
      </c>
      <c r="AQ10" s="58"/>
      <c r="AR10" s="56">
        <f t="shared" si="26"/>
        <v>0</v>
      </c>
      <c r="AS10" s="56">
        <f t="shared" si="27"/>
        <v>0</v>
      </c>
      <c r="AT10" s="58"/>
      <c r="AU10" s="56">
        <f t="shared" si="28"/>
        <v>0</v>
      </c>
      <c r="AV10" s="56">
        <f t="shared" si="29"/>
        <v>0</v>
      </c>
      <c r="AW10" s="58">
        <v>0</v>
      </c>
      <c r="AX10" s="56">
        <f t="shared" si="30"/>
        <v>0</v>
      </c>
      <c r="AY10" s="56">
        <f t="shared" si="31"/>
        <v>0</v>
      </c>
      <c r="AZ10" s="58"/>
      <c r="BA10" s="56">
        <f t="shared" si="32"/>
        <v>0</v>
      </c>
      <c r="BB10" s="56">
        <f t="shared" si="33"/>
        <v>0</v>
      </c>
      <c r="BC10" s="58"/>
      <c r="BD10" s="56">
        <f t="shared" si="34"/>
        <v>0</v>
      </c>
      <c r="BE10" s="56">
        <f t="shared" si="35"/>
        <v>0</v>
      </c>
      <c r="BF10" s="58"/>
      <c r="BG10" s="56">
        <f t="shared" si="36"/>
        <v>0</v>
      </c>
      <c r="BH10" s="56">
        <f t="shared" si="37"/>
        <v>0</v>
      </c>
      <c r="BI10" s="58"/>
      <c r="BJ10" s="56">
        <f t="shared" si="38"/>
        <v>0</v>
      </c>
      <c r="BK10" s="56">
        <f t="shared" si="39"/>
        <v>0</v>
      </c>
      <c r="BL10" s="58"/>
      <c r="BM10" s="56">
        <f t="shared" si="40"/>
        <v>0</v>
      </c>
      <c r="BN10" s="56">
        <f t="shared" si="41"/>
        <v>0</v>
      </c>
      <c r="BO10" s="58">
        <v>3</v>
      </c>
      <c r="BP10" s="56">
        <f t="shared" si="42"/>
        <v>49.5</v>
      </c>
      <c r="BQ10" s="56">
        <f t="shared" si="43"/>
        <v>109.16132770510723</v>
      </c>
      <c r="BR10" s="58">
        <v>22</v>
      </c>
      <c r="BS10" s="56">
        <f t="shared" si="44"/>
        <v>363</v>
      </c>
      <c r="BT10" s="56">
        <f t="shared" si="45"/>
        <v>800.5164031707864</v>
      </c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2"/>
      <c r="CL10" s="42"/>
      <c r="CM10" s="42"/>
      <c r="CN10" s="42"/>
    </row>
    <row r="11" spans="1:92" s="41" customFormat="1" ht="12.75">
      <c r="A11" s="53">
        <f t="shared" si="46"/>
        <v>17</v>
      </c>
      <c r="B11" s="54" t="s">
        <v>1</v>
      </c>
      <c r="C11" s="55">
        <f t="shared" si="47"/>
        <v>17.9</v>
      </c>
      <c r="D11" s="58">
        <v>0</v>
      </c>
      <c r="E11" s="56">
        <f t="shared" si="0"/>
        <v>0</v>
      </c>
      <c r="F11" s="56">
        <f t="shared" si="1"/>
        <v>0</v>
      </c>
      <c r="G11" s="58">
        <v>0</v>
      </c>
      <c r="H11" s="56">
        <f t="shared" si="2"/>
        <v>0</v>
      </c>
      <c r="I11" s="56">
        <f t="shared" si="3"/>
        <v>0</v>
      </c>
      <c r="J11" s="58">
        <v>0</v>
      </c>
      <c r="K11" s="56">
        <f t="shared" si="4"/>
        <v>0</v>
      </c>
      <c r="L11" s="56">
        <f t="shared" si="5"/>
        <v>0</v>
      </c>
      <c r="M11" s="58">
        <v>0</v>
      </c>
      <c r="N11" s="56">
        <f t="shared" si="6"/>
        <v>0</v>
      </c>
      <c r="O11" s="56">
        <f t="shared" si="7"/>
        <v>0</v>
      </c>
      <c r="P11" s="58">
        <v>0</v>
      </c>
      <c r="Q11" s="56">
        <f t="shared" si="8"/>
        <v>0</v>
      </c>
      <c r="R11" s="56">
        <f t="shared" si="9"/>
        <v>0</v>
      </c>
      <c r="S11" s="58">
        <v>0</v>
      </c>
      <c r="T11" s="56">
        <f t="shared" si="10"/>
        <v>0</v>
      </c>
      <c r="U11" s="56">
        <f t="shared" si="11"/>
        <v>0</v>
      </c>
      <c r="V11" s="58">
        <v>0</v>
      </c>
      <c r="W11" s="56">
        <f t="shared" si="12"/>
        <v>0</v>
      </c>
      <c r="X11" s="56">
        <f t="shared" si="13"/>
        <v>0</v>
      </c>
      <c r="Y11" s="58">
        <v>0</v>
      </c>
      <c r="Z11" s="56">
        <f t="shared" si="14"/>
        <v>0</v>
      </c>
      <c r="AA11" s="56">
        <f t="shared" si="15"/>
        <v>0</v>
      </c>
      <c r="AB11" s="58">
        <v>0</v>
      </c>
      <c r="AC11" s="56">
        <f t="shared" si="16"/>
        <v>0</v>
      </c>
      <c r="AD11" s="56">
        <f t="shared" si="17"/>
        <v>0</v>
      </c>
      <c r="AE11" s="58">
        <v>0</v>
      </c>
      <c r="AF11" s="56">
        <f t="shared" si="18"/>
        <v>0</v>
      </c>
      <c r="AG11" s="56">
        <f t="shared" si="19"/>
        <v>0</v>
      </c>
      <c r="AH11" s="58">
        <v>0</v>
      </c>
      <c r="AI11" s="56">
        <f t="shared" si="20"/>
        <v>0</v>
      </c>
      <c r="AJ11" s="56">
        <f t="shared" si="21"/>
        <v>0</v>
      </c>
      <c r="AK11" s="58"/>
      <c r="AL11" s="56">
        <f t="shared" si="22"/>
        <v>0</v>
      </c>
      <c r="AM11" s="56">
        <f t="shared" si="23"/>
        <v>0</v>
      </c>
      <c r="AN11" s="58"/>
      <c r="AO11" s="56">
        <f t="shared" si="24"/>
        <v>0</v>
      </c>
      <c r="AP11" s="56">
        <f t="shared" si="25"/>
        <v>0</v>
      </c>
      <c r="AQ11" s="58"/>
      <c r="AR11" s="56">
        <f t="shared" si="26"/>
        <v>0</v>
      </c>
      <c r="AS11" s="56">
        <f t="shared" si="27"/>
        <v>0</v>
      </c>
      <c r="AT11" s="58"/>
      <c r="AU11" s="56">
        <f t="shared" si="28"/>
        <v>0</v>
      </c>
      <c r="AV11" s="56">
        <f t="shared" si="29"/>
        <v>0</v>
      </c>
      <c r="AW11" s="58">
        <v>0</v>
      </c>
      <c r="AX11" s="56">
        <f t="shared" si="30"/>
        <v>0</v>
      </c>
      <c r="AY11" s="56">
        <f t="shared" si="31"/>
        <v>0</v>
      </c>
      <c r="AZ11" s="58"/>
      <c r="BA11" s="56">
        <f t="shared" si="32"/>
        <v>0</v>
      </c>
      <c r="BB11" s="56">
        <f t="shared" si="33"/>
        <v>0</v>
      </c>
      <c r="BC11" s="58"/>
      <c r="BD11" s="56">
        <f t="shared" si="34"/>
        <v>0</v>
      </c>
      <c r="BE11" s="56">
        <f t="shared" si="35"/>
        <v>0</v>
      </c>
      <c r="BF11" s="58"/>
      <c r="BG11" s="56">
        <f t="shared" si="36"/>
        <v>0</v>
      </c>
      <c r="BH11" s="56">
        <f t="shared" si="37"/>
        <v>0</v>
      </c>
      <c r="BI11" s="58"/>
      <c r="BJ11" s="56">
        <f t="shared" si="38"/>
        <v>0</v>
      </c>
      <c r="BK11" s="56">
        <f t="shared" si="39"/>
        <v>0</v>
      </c>
      <c r="BL11" s="58">
        <v>7</v>
      </c>
      <c r="BM11" s="56">
        <f t="shared" si="40"/>
        <v>122.5</v>
      </c>
      <c r="BN11" s="56">
        <f t="shared" si="41"/>
        <v>310.9729127465664</v>
      </c>
      <c r="BO11" s="58">
        <v>25</v>
      </c>
      <c r="BP11" s="56">
        <f t="shared" si="42"/>
        <v>437.5</v>
      </c>
      <c r="BQ11" s="56">
        <f t="shared" si="43"/>
        <v>1110.6175455234513</v>
      </c>
      <c r="BR11" s="58">
        <v>4</v>
      </c>
      <c r="BS11" s="56">
        <f t="shared" si="44"/>
        <v>70</v>
      </c>
      <c r="BT11" s="56">
        <f t="shared" si="45"/>
        <v>177.69880728375222</v>
      </c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2"/>
      <c r="CL11" s="42"/>
      <c r="CM11" s="42"/>
      <c r="CN11" s="42"/>
    </row>
    <row r="12" spans="1:92" s="41" customFormat="1" ht="12.75">
      <c r="A12" s="53">
        <f t="shared" si="46"/>
        <v>18</v>
      </c>
      <c r="B12" s="54" t="s">
        <v>1</v>
      </c>
      <c r="C12" s="55">
        <f t="shared" si="47"/>
        <v>18.9</v>
      </c>
      <c r="D12" s="58">
        <v>0</v>
      </c>
      <c r="E12" s="56">
        <f t="shared" si="0"/>
        <v>0</v>
      </c>
      <c r="F12" s="56">
        <f t="shared" si="1"/>
        <v>0</v>
      </c>
      <c r="G12" s="58">
        <v>0</v>
      </c>
      <c r="H12" s="56">
        <f t="shared" si="2"/>
        <v>0</v>
      </c>
      <c r="I12" s="56">
        <f t="shared" si="3"/>
        <v>0</v>
      </c>
      <c r="J12" s="58">
        <v>0</v>
      </c>
      <c r="K12" s="56">
        <f t="shared" si="4"/>
        <v>0</v>
      </c>
      <c r="L12" s="56">
        <f t="shared" si="5"/>
        <v>0</v>
      </c>
      <c r="M12" s="58">
        <v>0</v>
      </c>
      <c r="N12" s="56">
        <f t="shared" si="6"/>
        <v>0</v>
      </c>
      <c r="O12" s="56">
        <f t="shared" si="7"/>
        <v>0</v>
      </c>
      <c r="P12" s="58">
        <v>0</v>
      </c>
      <c r="Q12" s="56">
        <f t="shared" si="8"/>
        <v>0</v>
      </c>
      <c r="R12" s="56">
        <f t="shared" si="9"/>
        <v>0</v>
      </c>
      <c r="S12" s="58">
        <v>0</v>
      </c>
      <c r="T12" s="56">
        <f t="shared" si="10"/>
        <v>0</v>
      </c>
      <c r="U12" s="56">
        <f t="shared" si="11"/>
        <v>0</v>
      </c>
      <c r="V12" s="58">
        <v>0</v>
      </c>
      <c r="W12" s="56">
        <f t="shared" si="12"/>
        <v>0</v>
      </c>
      <c r="X12" s="56">
        <f t="shared" si="13"/>
        <v>0</v>
      </c>
      <c r="Y12" s="58">
        <v>0</v>
      </c>
      <c r="Z12" s="56">
        <f t="shared" si="14"/>
        <v>0</v>
      </c>
      <c r="AA12" s="56">
        <f t="shared" si="15"/>
        <v>0</v>
      </c>
      <c r="AB12" s="58">
        <v>0</v>
      </c>
      <c r="AC12" s="56">
        <f t="shared" si="16"/>
        <v>0</v>
      </c>
      <c r="AD12" s="56">
        <f t="shared" si="17"/>
        <v>0</v>
      </c>
      <c r="AE12" s="58">
        <v>0</v>
      </c>
      <c r="AF12" s="56">
        <f t="shared" si="18"/>
        <v>0</v>
      </c>
      <c r="AG12" s="56">
        <f t="shared" si="19"/>
        <v>0</v>
      </c>
      <c r="AH12" s="58">
        <v>0</v>
      </c>
      <c r="AI12" s="56">
        <f t="shared" si="20"/>
        <v>0</v>
      </c>
      <c r="AJ12" s="56">
        <f t="shared" si="21"/>
        <v>0</v>
      </c>
      <c r="AK12" s="58"/>
      <c r="AL12" s="56">
        <f t="shared" si="22"/>
        <v>0</v>
      </c>
      <c r="AM12" s="56">
        <f t="shared" si="23"/>
        <v>0</v>
      </c>
      <c r="AN12" s="58"/>
      <c r="AO12" s="56">
        <f t="shared" si="24"/>
        <v>0</v>
      </c>
      <c r="AP12" s="56">
        <f t="shared" si="25"/>
        <v>0</v>
      </c>
      <c r="AQ12" s="58"/>
      <c r="AR12" s="56">
        <f t="shared" si="26"/>
        <v>0</v>
      </c>
      <c r="AS12" s="56">
        <f t="shared" si="27"/>
        <v>0</v>
      </c>
      <c r="AT12" s="58"/>
      <c r="AU12" s="56">
        <f t="shared" si="28"/>
        <v>0</v>
      </c>
      <c r="AV12" s="56">
        <f t="shared" si="29"/>
        <v>0</v>
      </c>
      <c r="AW12" s="58">
        <v>0</v>
      </c>
      <c r="AX12" s="56">
        <f t="shared" si="30"/>
        <v>0</v>
      </c>
      <c r="AY12" s="56">
        <f t="shared" si="31"/>
        <v>0</v>
      </c>
      <c r="AZ12" s="58"/>
      <c r="BA12" s="56">
        <f t="shared" si="32"/>
        <v>0</v>
      </c>
      <c r="BB12" s="56">
        <f t="shared" si="33"/>
        <v>0</v>
      </c>
      <c r="BC12" s="58"/>
      <c r="BD12" s="56">
        <f t="shared" si="34"/>
        <v>0</v>
      </c>
      <c r="BE12" s="56">
        <f t="shared" si="35"/>
        <v>0</v>
      </c>
      <c r="BF12" s="58"/>
      <c r="BG12" s="56">
        <f t="shared" si="36"/>
        <v>0</v>
      </c>
      <c r="BH12" s="56">
        <f t="shared" si="37"/>
        <v>0</v>
      </c>
      <c r="BI12" s="58">
        <v>5</v>
      </c>
      <c r="BJ12" s="56">
        <f t="shared" si="38"/>
        <v>92.5</v>
      </c>
      <c r="BK12" s="56">
        <f t="shared" si="39"/>
        <v>268.1967767304408</v>
      </c>
      <c r="BL12" s="58">
        <v>21</v>
      </c>
      <c r="BM12" s="56">
        <f t="shared" si="40"/>
        <v>388.5</v>
      </c>
      <c r="BN12" s="56">
        <f t="shared" si="41"/>
        <v>1126.4264622678513</v>
      </c>
      <c r="BO12" s="58">
        <v>2</v>
      </c>
      <c r="BP12" s="56">
        <f t="shared" si="42"/>
        <v>37</v>
      </c>
      <c r="BQ12" s="56">
        <f t="shared" si="43"/>
        <v>107.27871069217632</v>
      </c>
      <c r="BR12" s="58"/>
      <c r="BS12" s="56">
        <f t="shared" si="44"/>
        <v>0</v>
      </c>
      <c r="BT12" s="56">
        <f t="shared" si="45"/>
        <v>0</v>
      </c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2"/>
      <c r="CL12" s="42"/>
      <c r="CM12" s="42"/>
      <c r="CN12" s="42"/>
    </row>
    <row r="13" spans="1:92" s="41" customFormat="1" ht="12.75">
      <c r="A13" s="53">
        <f t="shared" si="46"/>
        <v>19</v>
      </c>
      <c r="B13" s="54" t="s">
        <v>1</v>
      </c>
      <c r="C13" s="55">
        <f t="shared" si="47"/>
        <v>19.9</v>
      </c>
      <c r="D13" s="58">
        <v>0</v>
      </c>
      <c r="E13" s="56">
        <f t="shared" si="0"/>
        <v>0</v>
      </c>
      <c r="F13" s="56">
        <f t="shared" si="1"/>
        <v>0</v>
      </c>
      <c r="G13" s="58">
        <v>0</v>
      </c>
      <c r="H13" s="56">
        <f t="shared" si="2"/>
        <v>0</v>
      </c>
      <c r="I13" s="56">
        <f t="shared" si="3"/>
        <v>0</v>
      </c>
      <c r="J13" s="58">
        <v>0</v>
      </c>
      <c r="K13" s="56">
        <f t="shared" si="4"/>
        <v>0</v>
      </c>
      <c r="L13" s="56">
        <f t="shared" si="5"/>
        <v>0</v>
      </c>
      <c r="M13" s="58">
        <v>0</v>
      </c>
      <c r="N13" s="56">
        <f t="shared" si="6"/>
        <v>0</v>
      </c>
      <c r="O13" s="56">
        <f t="shared" si="7"/>
        <v>0</v>
      </c>
      <c r="P13" s="58">
        <v>0</v>
      </c>
      <c r="Q13" s="56">
        <f t="shared" si="8"/>
        <v>0</v>
      </c>
      <c r="R13" s="56">
        <f t="shared" si="9"/>
        <v>0</v>
      </c>
      <c r="S13" s="58">
        <v>0</v>
      </c>
      <c r="T13" s="56">
        <f t="shared" si="10"/>
        <v>0</v>
      </c>
      <c r="U13" s="56">
        <f t="shared" si="11"/>
        <v>0</v>
      </c>
      <c r="V13" s="58">
        <v>0</v>
      </c>
      <c r="W13" s="56">
        <f t="shared" si="12"/>
        <v>0</v>
      </c>
      <c r="X13" s="56">
        <f t="shared" si="13"/>
        <v>0</v>
      </c>
      <c r="Y13" s="58">
        <v>0</v>
      </c>
      <c r="Z13" s="56">
        <f t="shared" si="14"/>
        <v>0</v>
      </c>
      <c r="AA13" s="56">
        <f t="shared" si="15"/>
        <v>0</v>
      </c>
      <c r="AB13" s="58">
        <v>0</v>
      </c>
      <c r="AC13" s="56">
        <f t="shared" si="16"/>
        <v>0</v>
      </c>
      <c r="AD13" s="56">
        <f t="shared" si="17"/>
        <v>0</v>
      </c>
      <c r="AE13" s="58">
        <v>0</v>
      </c>
      <c r="AF13" s="56">
        <f t="shared" si="18"/>
        <v>0</v>
      </c>
      <c r="AG13" s="56">
        <f t="shared" si="19"/>
        <v>0</v>
      </c>
      <c r="AH13" s="58">
        <v>0</v>
      </c>
      <c r="AI13" s="56">
        <f t="shared" si="20"/>
        <v>0</v>
      </c>
      <c r="AJ13" s="56">
        <f t="shared" si="21"/>
        <v>0</v>
      </c>
      <c r="AK13" s="58"/>
      <c r="AL13" s="56">
        <f t="shared" si="22"/>
        <v>0</v>
      </c>
      <c r="AM13" s="56">
        <f t="shared" si="23"/>
        <v>0</v>
      </c>
      <c r="AN13" s="58"/>
      <c r="AO13" s="56">
        <f t="shared" si="24"/>
        <v>0</v>
      </c>
      <c r="AP13" s="56">
        <f t="shared" si="25"/>
        <v>0</v>
      </c>
      <c r="AQ13" s="58"/>
      <c r="AR13" s="56">
        <f t="shared" si="26"/>
        <v>0</v>
      </c>
      <c r="AS13" s="56">
        <f t="shared" si="27"/>
        <v>0</v>
      </c>
      <c r="AT13" s="58"/>
      <c r="AU13" s="56">
        <f t="shared" si="28"/>
        <v>0</v>
      </c>
      <c r="AV13" s="56">
        <f t="shared" si="29"/>
        <v>0</v>
      </c>
      <c r="AW13" s="58">
        <v>0</v>
      </c>
      <c r="AX13" s="56">
        <f t="shared" si="30"/>
        <v>0</v>
      </c>
      <c r="AY13" s="56">
        <f t="shared" si="31"/>
        <v>0</v>
      </c>
      <c r="AZ13" s="58"/>
      <c r="BA13" s="56">
        <f t="shared" si="32"/>
        <v>0</v>
      </c>
      <c r="BB13" s="56">
        <f t="shared" si="33"/>
        <v>0</v>
      </c>
      <c r="BC13" s="58"/>
      <c r="BD13" s="56">
        <f t="shared" si="34"/>
        <v>0</v>
      </c>
      <c r="BE13" s="56">
        <f t="shared" si="35"/>
        <v>0</v>
      </c>
      <c r="BF13" s="58">
        <v>1</v>
      </c>
      <c r="BG13" s="56">
        <f t="shared" si="36"/>
        <v>19.5</v>
      </c>
      <c r="BH13" s="56">
        <f t="shared" si="37"/>
        <v>64.12570642432615</v>
      </c>
      <c r="BI13" s="58">
        <v>12</v>
      </c>
      <c r="BJ13" s="56">
        <f t="shared" si="38"/>
        <v>234</v>
      </c>
      <c r="BK13" s="56">
        <f t="shared" si="39"/>
        <v>769.5084770919138</v>
      </c>
      <c r="BL13" s="58">
        <v>2</v>
      </c>
      <c r="BM13" s="56">
        <f t="shared" si="40"/>
        <v>39</v>
      </c>
      <c r="BN13" s="56">
        <f t="shared" si="41"/>
        <v>128.2514128486523</v>
      </c>
      <c r="BO13" s="58"/>
      <c r="BP13" s="56">
        <f t="shared" si="42"/>
        <v>0</v>
      </c>
      <c r="BQ13" s="56">
        <f t="shared" si="43"/>
        <v>0</v>
      </c>
      <c r="BR13" s="58"/>
      <c r="BS13" s="56">
        <f t="shared" si="44"/>
        <v>0</v>
      </c>
      <c r="BT13" s="56">
        <f t="shared" si="45"/>
        <v>0</v>
      </c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2"/>
      <c r="CL13" s="42"/>
      <c r="CM13" s="42"/>
      <c r="CN13" s="42"/>
    </row>
    <row r="14" spans="1:92" s="41" customFormat="1" ht="12.75">
      <c r="A14" s="53">
        <f t="shared" si="46"/>
        <v>20</v>
      </c>
      <c r="B14" s="54" t="s">
        <v>1</v>
      </c>
      <c r="C14" s="55">
        <f t="shared" si="47"/>
        <v>20.9</v>
      </c>
      <c r="D14" s="58">
        <v>0</v>
      </c>
      <c r="E14" s="56">
        <f t="shared" si="0"/>
        <v>0</v>
      </c>
      <c r="F14" s="56">
        <f t="shared" si="1"/>
        <v>0</v>
      </c>
      <c r="G14" s="58">
        <v>0</v>
      </c>
      <c r="H14" s="56">
        <f t="shared" si="2"/>
        <v>0</v>
      </c>
      <c r="I14" s="56">
        <f t="shared" si="3"/>
        <v>0</v>
      </c>
      <c r="J14" s="58">
        <v>0</v>
      </c>
      <c r="K14" s="56">
        <f t="shared" si="4"/>
        <v>0</v>
      </c>
      <c r="L14" s="56">
        <f t="shared" si="5"/>
        <v>0</v>
      </c>
      <c r="M14" s="58">
        <v>0</v>
      </c>
      <c r="N14" s="56">
        <f t="shared" si="6"/>
        <v>0</v>
      </c>
      <c r="O14" s="56">
        <f t="shared" si="7"/>
        <v>0</v>
      </c>
      <c r="P14" s="58">
        <v>0</v>
      </c>
      <c r="Q14" s="56">
        <f t="shared" si="8"/>
        <v>0</v>
      </c>
      <c r="R14" s="56">
        <f t="shared" si="9"/>
        <v>0</v>
      </c>
      <c r="S14" s="58">
        <v>0</v>
      </c>
      <c r="T14" s="56">
        <f t="shared" si="10"/>
        <v>0</v>
      </c>
      <c r="U14" s="56">
        <f t="shared" si="11"/>
        <v>0</v>
      </c>
      <c r="V14" s="58">
        <v>0</v>
      </c>
      <c r="W14" s="56">
        <f t="shared" si="12"/>
        <v>0</v>
      </c>
      <c r="X14" s="56">
        <f t="shared" si="13"/>
        <v>0</v>
      </c>
      <c r="Y14" s="58">
        <v>0</v>
      </c>
      <c r="Z14" s="56">
        <f t="shared" si="14"/>
        <v>0</v>
      </c>
      <c r="AA14" s="56">
        <f t="shared" si="15"/>
        <v>0</v>
      </c>
      <c r="AB14" s="58">
        <v>0</v>
      </c>
      <c r="AC14" s="56">
        <f t="shared" si="16"/>
        <v>0</v>
      </c>
      <c r="AD14" s="56">
        <f t="shared" si="17"/>
        <v>0</v>
      </c>
      <c r="AE14" s="58">
        <v>0</v>
      </c>
      <c r="AF14" s="56">
        <f t="shared" si="18"/>
        <v>0</v>
      </c>
      <c r="AG14" s="56">
        <f t="shared" si="19"/>
        <v>0</v>
      </c>
      <c r="AH14" s="58">
        <v>0</v>
      </c>
      <c r="AI14" s="56">
        <f t="shared" si="20"/>
        <v>0</v>
      </c>
      <c r="AJ14" s="56">
        <f t="shared" si="21"/>
        <v>0</v>
      </c>
      <c r="AK14" s="58"/>
      <c r="AL14" s="56">
        <f t="shared" si="22"/>
        <v>0</v>
      </c>
      <c r="AM14" s="56">
        <f t="shared" si="23"/>
        <v>0</v>
      </c>
      <c r="AN14" s="58"/>
      <c r="AO14" s="56">
        <f t="shared" si="24"/>
        <v>0</v>
      </c>
      <c r="AP14" s="56">
        <f t="shared" si="25"/>
        <v>0</v>
      </c>
      <c r="AQ14" s="58"/>
      <c r="AR14" s="56">
        <f t="shared" si="26"/>
        <v>0</v>
      </c>
      <c r="AS14" s="56">
        <f t="shared" si="27"/>
        <v>0</v>
      </c>
      <c r="AT14" s="58"/>
      <c r="AU14" s="56">
        <f t="shared" si="28"/>
        <v>0</v>
      </c>
      <c r="AV14" s="56">
        <f t="shared" si="29"/>
        <v>0</v>
      </c>
      <c r="AW14" s="58"/>
      <c r="AX14" s="56">
        <f t="shared" si="30"/>
        <v>0</v>
      </c>
      <c r="AY14" s="56">
        <f t="shared" si="31"/>
        <v>0</v>
      </c>
      <c r="AZ14" s="58"/>
      <c r="BA14" s="56">
        <f t="shared" si="32"/>
        <v>0</v>
      </c>
      <c r="BB14" s="56">
        <f t="shared" si="33"/>
        <v>0</v>
      </c>
      <c r="BC14" s="58"/>
      <c r="BD14" s="56">
        <f t="shared" si="34"/>
        <v>0</v>
      </c>
      <c r="BE14" s="56">
        <f t="shared" si="35"/>
        <v>0</v>
      </c>
      <c r="BF14" s="58">
        <v>10</v>
      </c>
      <c r="BG14" s="56">
        <f t="shared" si="36"/>
        <v>205</v>
      </c>
      <c r="BH14" s="56">
        <f t="shared" si="37"/>
        <v>759.8041922701647</v>
      </c>
      <c r="BI14" s="58">
        <v>13</v>
      </c>
      <c r="BJ14" s="56">
        <f t="shared" si="38"/>
        <v>266.5</v>
      </c>
      <c r="BK14" s="56">
        <f t="shared" si="39"/>
        <v>987.7454499512141</v>
      </c>
      <c r="BL14" s="58"/>
      <c r="BM14" s="56">
        <f t="shared" si="40"/>
        <v>0</v>
      </c>
      <c r="BN14" s="56">
        <f t="shared" si="41"/>
        <v>0</v>
      </c>
      <c r="BO14" s="58"/>
      <c r="BP14" s="56">
        <f t="shared" si="42"/>
        <v>0</v>
      </c>
      <c r="BQ14" s="56">
        <f t="shared" si="43"/>
        <v>0</v>
      </c>
      <c r="BR14" s="58"/>
      <c r="BS14" s="56">
        <f t="shared" si="44"/>
        <v>0</v>
      </c>
      <c r="BT14" s="56">
        <f t="shared" si="45"/>
        <v>0</v>
      </c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2"/>
      <c r="CL14" s="42"/>
      <c r="CM14" s="42"/>
      <c r="CN14" s="42"/>
    </row>
    <row r="15" spans="1:92" s="41" customFormat="1" ht="12.75">
      <c r="A15" s="53">
        <f t="shared" si="46"/>
        <v>21</v>
      </c>
      <c r="B15" s="54" t="s">
        <v>1</v>
      </c>
      <c r="C15" s="55">
        <f t="shared" si="47"/>
        <v>21.9</v>
      </c>
      <c r="D15" s="58">
        <v>0</v>
      </c>
      <c r="E15" s="56">
        <f t="shared" si="0"/>
        <v>0</v>
      </c>
      <c r="F15" s="56">
        <f t="shared" si="1"/>
        <v>0</v>
      </c>
      <c r="G15" s="58">
        <v>0</v>
      </c>
      <c r="H15" s="56">
        <f t="shared" si="2"/>
        <v>0</v>
      </c>
      <c r="I15" s="56">
        <f t="shared" si="3"/>
        <v>0</v>
      </c>
      <c r="J15" s="58">
        <v>0</v>
      </c>
      <c r="K15" s="56">
        <f t="shared" si="4"/>
        <v>0</v>
      </c>
      <c r="L15" s="56">
        <f t="shared" si="5"/>
        <v>0</v>
      </c>
      <c r="M15" s="58">
        <v>0</v>
      </c>
      <c r="N15" s="56">
        <f t="shared" si="6"/>
        <v>0</v>
      </c>
      <c r="O15" s="56">
        <f t="shared" si="7"/>
        <v>0</v>
      </c>
      <c r="P15" s="58">
        <v>0</v>
      </c>
      <c r="Q15" s="56">
        <f t="shared" si="8"/>
        <v>0</v>
      </c>
      <c r="R15" s="56">
        <f t="shared" si="9"/>
        <v>0</v>
      </c>
      <c r="S15" s="58">
        <v>0</v>
      </c>
      <c r="T15" s="56">
        <f t="shared" si="10"/>
        <v>0</v>
      </c>
      <c r="U15" s="56">
        <f t="shared" si="11"/>
        <v>0</v>
      </c>
      <c r="V15" s="58">
        <v>0</v>
      </c>
      <c r="W15" s="56">
        <f t="shared" si="12"/>
        <v>0</v>
      </c>
      <c r="X15" s="56">
        <f t="shared" si="13"/>
        <v>0</v>
      </c>
      <c r="Y15" s="58">
        <v>0</v>
      </c>
      <c r="Z15" s="56">
        <f t="shared" si="14"/>
        <v>0</v>
      </c>
      <c r="AA15" s="56">
        <f t="shared" si="15"/>
        <v>0</v>
      </c>
      <c r="AB15" s="58">
        <v>0</v>
      </c>
      <c r="AC15" s="56">
        <f t="shared" si="16"/>
        <v>0</v>
      </c>
      <c r="AD15" s="56">
        <f t="shared" si="17"/>
        <v>0</v>
      </c>
      <c r="AE15" s="58">
        <v>0</v>
      </c>
      <c r="AF15" s="56">
        <f t="shared" si="18"/>
        <v>0</v>
      </c>
      <c r="AG15" s="56">
        <f t="shared" si="19"/>
        <v>0</v>
      </c>
      <c r="AH15" s="58">
        <v>0</v>
      </c>
      <c r="AI15" s="56">
        <f t="shared" si="20"/>
        <v>0</v>
      </c>
      <c r="AJ15" s="56">
        <f t="shared" si="21"/>
        <v>0</v>
      </c>
      <c r="AK15" s="58"/>
      <c r="AL15" s="56">
        <f t="shared" si="22"/>
        <v>0</v>
      </c>
      <c r="AM15" s="56">
        <f t="shared" si="23"/>
        <v>0</v>
      </c>
      <c r="AN15" s="58"/>
      <c r="AO15" s="56">
        <f t="shared" si="24"/>
        <v>0</v>
      </c>
      <c r="AP15" s="56">
        <f t="shared" si="25"/>
        <v>0</v>
      </c>
      <c r="AQ15" s="58"/>
      <c r="AR15" s="56">
        <f t="shared" si="26"/>
        <v>0</v>
      </c>
      <c r="AS15" s="56">
        <f t="shared" si="27"/>
        <v>0</v>
      </c>
      <c r="AT15" s="58"/>
      <c r="AU15" s="56">
        <f t="shared" si="28"/>
        <v>0</v>
      </c>
      <c r="AV15" s="56">
        <f t="shared" si="29"/>
        <v>0</v>
      </c>
      <c r="AW15" s="58">
        <v>1</v>
      </c>
      <c r="AX15" s="56">
        <f t="shared" si="30"/>
        <v>21.5</v>
      </c>
      <c r="AY15" s="56">
        <f t="shared" si="31"/>
        <v>89.30212150970904</v>
      </c>
      <c r="AZ15" s="58"/>
      <c r="BA15" s="56">
        <f t="shared" si="32"/>
        <v>0</v>
      </c>
      <c r="BB15" s="56">
        <f t="shared" si="33"/>
        <v>0</v>
      </c>
      <c r="BC15" s="58">
        <v>16</v>
      </c>
      <c r="BD15" s="56">
        <f t="shared" si="34"/>
        <v>344</v>
      </c>
      <c r="BE15" s="56">
        <f t="shared" si="35"/>
        <v>1428.8339441553446</v>
      </c>
      <c r="BF15" s="58">
        <v>9</v>
      </c>
      <c r="BG15" s="56">
        <f t="shared" si="36"/>
        <v>193.5</v>
      </c>
      <c r="BH15" s="56">
        <f t="shared" si="37"/>
        <v>803.7190935873814</v>
      </c>
      <c r="BI15" s="58"/>
      <c r="BJ15" s="56">
        <f t="shared" si="38"/>
        <v>0</v>
      </c>
      <c r="BK15" s="56">
        <f t="shared" si="39"/>
        <v>0</v>
      </c>
      <c r="BL15" s="58"/>
      <c r="BM15" s="56">
        <f t="shared" si="40"/>
        <v>0</v>
      </c>
      <c r="BN15" s="56">
        <f t="shared" si="41"/>
        <v>0</v>
      </c>
      <c r="BO15" s="58"/>
      <c r="BP15" s="56">
        <f t="shared" si="42"/>
        <v>0</v>
      </c>
      <c r="BQ15" s="56">
        <f t="shared" si="43"/>
        <v>0</v>
      </c>
      <c r="BR15" s="58"/>
      <c r="BS15" s="56">
        <f t="shared" si="44"/>
        <v>0</v>
      </c>
      <c r="BT15" s="56">
        <f t="shared" si="45"/>
        <v>0</v>
      </c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2"/>
      <c r="CL15" s="42"/>
      <c r="CM15" s="42"/>
      <c r="CN15" s="42"/>
    </row>
    <row r="16" spans="1:92" s="41" customFormat="1" ht="12.75">
      <c r="A16" s="53">
        <f t="shared" si="46"/>
        <v>22</v>
      </c>
      <c r="B16" s="54" t="s">
        <v>1</v>
      </c>
      <c r="C16" s="55">
        <f t="shared" si="47"/>
        <v>22.9</v>
      </c>
      <c r="D16" s="58">
        <v>0</v>
      </c>
      <c r="E16" s="56">
        <f t="shared" si="0"/>
        <v>0</v>
      </c>
      <c r="F16" s="56">
        <f t="shared" si="1"/>
        <v>0</v>
      </c>
      <c r="G16" s="58">
        <v>0</v>
      </c>
      <c r="H16" s="56">
        <f t="shared" si="2"/>
        <v>0</v>
      </c>
      <c r="I16" s="56">
        <f t="shared" si="3"/>
        <v>0</v>
      </c>
      <c r="J16" s="58">
        <v>0</v>
      </c>
      <c r="K16" s="56">
        <f t="shared" si="4"/>
        <v>0</v>
      </c>
      <c r="L16" s="56">
        <f t="shared" si="5"/>
        <v>0</v>
      </c>
      <c r="M16" s="58">
        <v>0</v>
      </c>
      <c r="N16" s="56">
        <f t="shared" si="6"/>
        <v>0</v>
      </c>
      <c r="O16" s="56">
        <f t="shared" si="7"/>
        <v>0</v>
      </c>
      <c r="P16" s="58">
        <v>0</v>
      </c>
      <c r="Q16" s="56">
        <f t="shared" si="8"/>
        <v>0</v>
      </c>
      <c r="R16" s="56">
        <f t="shared" si="9"/>
        <v>0</v>
      </c>
      <c r="S16" s="58">
        <v>0</v>
      </c>
      <c r="T16" s="56">
        <f t="shared" si="10"/>
        <v>0</v>
      </c>
      <c r="U16" s="56">
        <f t="shared" si="11"/>
        <v>0</v>
      </c>
      <c r="V16" s="59">
        <v>0</v>
      </c>
      <c r="W16" s="56">
        <f t="shared" si="12"/>
        <v>0</v>
      </c>
      <c r="X16" s="56">
        <f t="shared" si="13"/>
        <v>0</v>
      </c>
      <c r="Y16" s="59">
        <v>0</v>
      </c>
      <c r="Z16" s="56">
        <f t="shared" si="14"/>
        <v>0</v>
      </c>
      <c r="AA16" s="56">
        <f t="shared" si="15"/>
        <v>0</v>
      </c>
      <c r="AB16" s="59">
        <v>0</v>
      </c>
      <c r="AC16" s="56">
        <f t="shared" si="16"/>
        <v>0</v>
      </c>
      <c r="AD16" s="56">
        <f t="shared" si="17"/>
        <v>0</v>
      </c>
      <c r="AE16" s="59">
        <v>0</v>
      </c>
      <c r="AF16" s="56">
        <f t="shared" si="18"/>
        <v>0</v>
      </c>
      <c r="AG16" s="56">
        <f t="shared" si="19"/>
        <v>0</v>
      </c>
      <c r="AH16" s="59">
        <v>0</v>
      </c>
      <c r="AI16" s="56">
        <f t="shared" si="20"/>
        <v>0</v>
      </c>
      <c r="AJ16" s="56">
        <f t="shared" si="21"/>
        <v>0</v>
      </c>
      <c r="AK16" s="59"/>
      <c r="AL16" s="56">
        <f t="shared" si="22"/>
        <v>0</v>
      </c>
      <c r="AM16" s="56">
        <f t="shared" si="23"/>
        <v>0</v>
      </c>
      <c r="AN16" s="58"/>
      <c r="AO16" s="56">
        <f t="shared" si="24"/>
        <v>0</v>
      </c>
      <c r="AP16" s="56">
        <f t="shared" si="25"/>
        <v>0</v>
      </c>
      <c r="AQ16" s="58"/>
      <c r="AR16" s="56">
        <f t="shared" si="26"/>
        <v>0</v>
      </c>
      <c r="AS16" s="56">
        <f t="shared" si="27"/>
        <v>0</v>
      </c>
      <c r="AT16" s="58"/>
      <c r="AU16" s="56">
        <f t="shared" si="28"/>
        <v>0</v>
      </c>
      <c r="AV16" s="56">
        <f t="shared" si="29"/>
        <v>0</v>
      </c>
      <c r="AW16" s="58"/>
      <c r="AX16" s="56">
        <f t="shared" si="30"/>
        <v>0</v>
      </c>
      <c r="AY16" s="56">
        <f t="shared" si="31"/>
        <v>0</v>
      </c>
      <c r="AZ16" s="58">
        <v>14</v>
      </c>
      <c r="BA16" s="56">
        <f t="shared" si="32"/>
        <v>315</v>
      </c>
      <c r="BB16" s="56">
        <f t="shared" si="33"/>
        <v>1458.678840049837</v>
      </c>
      <c r="BC16" s="58">
        <v>13</v>
      </c>
      <c r="BD16" s="56">
        <f t="shared" si="34"/>
        <v>292.5</v>
      </c>
      <c r="BE16" s="56">
        <f t="shared" si="35"/>
        <v>1354.4874943319915</v>
      </c>
      <c r="BF16" s="58"/>
      <c r="BG16" s="56">
        <f t="shared" si="36"/>
        <v>0</v>
      </c>
      <c r="BH16" s="56">
        <f t="shared" si="37"/>
        <v>0</v>
      </c>
      <c r="BI16" s="58"/>
      <c r="BJ16" s="56">
        <f t="shared" si="38"/>
        <v>0</v>
      </c>
      <c r="BK16" s="56">
        <f t="shared" si="39"/>
        <v>0</v>
      </c>
      <c r="BL16" s="58"/>
      <c r="BM16" s="56">
        <f t="shared" si="40"/>
        <v>0</v>
      </c>
      <c r="BN16" s="56">
        <f t="shared" si="41"/>
        <v>0</v>
      </c>
      <c r="BO16" s="58"/>
      <c r="BP16" s="56">
        <f t="shared" si="42"/>
        <v>0</v>
      </c>
      <c r="BQ16" s="56">
        <f t="shared" si="43"/>
        <v>0</v>
      </c>
      <c r="BR16" s="58"/>
      <c r="BS16" s="56">
        <f t="shared" si="44"/>
        <v>0</v>
      </c>
      <c r="BT16" s="56">
        <f t="shared" si="45"/>
        <v>0</v>
      </c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2"/>
      <c r="CL16" s="42"/>
      <c r="CM16" s="42"/>
      <c r="CN16" s="42"/>
    </row>
    <row r="17" spans="1:92" s="41" customFormat="1" ht="12.75">
      <c r="A17" s="53">
        <f t="shared" si="46"/>
        <v>23</v>
      </c>
      <c r="B17" s="54" t="s">
        <v>1</v>
      </c>
      <c r="C17" s="55">
        <f t="shared" si="47"/>
        <v>23.9</v>
      </c>
      <c r="D17" s="58">
        <v>0</v>
      </c>
      <c r="E17" s="56">
        <f t="shared" si="0"/>
        <v>0</v>
      </c>
      <c r="F17" s="56">
        <f t="shared" si="1"/>
        <v>0</v>
      </c>
      <c r="G17" s="58">
        <v>0</v>
      </c>
      <c r="H17" s="56">
        <f t="shared" si="2"/>
        <v>0</v>
      </c>
      <c r="I17" s="56">
        <f t="shared" si="3"/>
        <v>0</v>
      </c>
      <c r="J17" s="58">
        <v>0</v>
      </c>
      <c r="K17" s="56">
        <f t="shared" si="4"/>
        <v>0</v>
      </c>
      <c r="L17" s="56">
        <f t="shared" si="5"/>
        <v>0</v>
      </c>
      <c r="M17" s="58">
        <v>0</v>
      </c>
      <c r="N17" s="56">
        <f t="shared" si="6"/>
        <v>0</v>
      </c>
      <c r="O17" s="56">
        <f t="shared" si="7"/>
        <v>0</v>
      </c>
      <c r="P17" s="58">
        <v>0</v>
      </c>
      <c r="Q17" s="56">
        <f t="shared" si="8"/>
        <v>0</v>
      </c>
      <c r="R17" s="56">
        <f t="shared" si="9"/>
        <v>0</v>
      </c>
      <c r="S17" s="58">
        <v>0</v>
      </c>
      <c r="T17" s="56">
        <f t="shared" si="10"/>
        <v>0</v>
      </c>
      <c r="U17" s="56">
        <f t="shared" si="11"/>
        <v>0</v>
      </c>
      <c r="V17" s="59">
        <v>0</v>
      </c>
      <c r="W17" s="56">
        <f t="shared" si="12"/>
        <v>0</v>
      </c>
      <c r="X17" s="56">
        <f t="shared" si="13"/>
        <v>0</v>
      </c>
      <c r="Y17" s="58">
        <v>0</v>
      </c>
      <c r="Z17" s="56">
        <f t="shared" si="14"/>
        <v>0</v>
      </c>
      <c r="AA17" s="56">
        <f t="shared" si="15"/>
        <v>0</v>
      </c>
      <c r="AB17" s="58">
        <v>0</v>
      </c>
      <c r="AC17" s="56">
        <f t="shared" si="16"/>
        <v>0</v>
      </c>
      <c r="AD17" s="56">
        <f t="shared" si="17"/>
        <v>0</v>
      </c>
      <c r="AE17" s="58">
        <v>0</v>
      </c>
      <c r="AF17" s="56">
        <f t="shared" si="18"/>
        <v>0</v>
      </c>
      <c r="AG17" s="56">
        <f t="shared" si="19"/>
        <v>0</v>
      </c>
      <c r="AH17" s="58">
        <v>0</v>
      </c>
      <c r="AI17" s="56">
        <f t="shared" si="20"/>
        <v>0</v>
      </c>
      <c r="AJ17" s="56">
        <f t="shared" si="21"/>
        <v>0</v>
      </c>
      <c r="AK17" s="58"/>
      <c r="AL17" s="56">
        <f t="shared" si="22"/>
        <v>0</v>
      </c>
      <c r="AM17" s="56">
        <f t="shared" si="23"/>
        <v>0</v>
      </c>
      <c r="AN17" s="58"/>
      <c r="AO17" s="56">
        <f t="shared" si="24"/>
        <v>0</v>
      </c>
      <c r="AP17" s="56">
        <f t="shared" si="25"/>
        <v>0</v>
      </c>
      <c r="AQ17" s="58"/>
      <c r="AR17" s="56">
        <f t="shared" si="26"/>
        <v>0</v>
      </c>
      <c r="AS17" s="56">
        <f t="shared" si="27"/>
        <v>0</v>
      </c>
      <c r="AT17" s="58"/>
      <c r="AU17" s="56">
        <f t="shared" si="28"/>
        <v>0</v>
      </c>
      <c r="AV17" s="56">
        <f t="shared" si="29"/>
        <v>0</v>
      </c>
      <c r="AW17" s="58">
        <v>7</v>
      </c>
      <c r="AX17" s="56">
        <f t="shared" si="30"/>
        <v>164.5</v>
      </c>
      <c r="AY17" s="56">
        <f t="shared" si="31"/>
        <v>845.2533218344076</v>
      </c>
      <c r="AZ17" s="58">
        <v>16</v>
      </c>
      <c r="BA17" s="56">
        <f t="shared" si="32"/>
        <v>376</v>
      </c>
      <c r="BB17" s="56">
        <f t="shared" si="33"/>
        <v>1932.0075927643604</v>
      </c>
      <c r="BC17" s="58">
        <v>1</v>
      </c>
      <c r="BD17" s="56">
        <f t="shared" si="34"/>
        <v>23.5</v>
      </c>
      <c r="BE17" s="56">
        <f t="shared" si="35"/>
        <v>120.75047454777253</v>
      </c>
      <c r="BF17" s="58"/>
      <c r="BG17" s="56">
        <f t="shared" si="36"/>
        <v>0</v>
      </c>
      <c r="BH17" s="56">
        <f t="shared" si="37"/>
        <v>0</v>
      </c>
      <c r="BI17" s="58"/>
      <c r="BJ17" s="56">
        <f t="shared" si="38"/>
        <v>0</v>
      </c>
      <c r="BK17" s="56">
        <f t="shared" si="39"/>
        <v>0</v>
      </c>
      <c r="BL17" s="58"/>
      <c r="BM17" s="56">
        <f t="shared" si="40"/>
        <v>0</v>
      </c>
      <c r="BN17" s="56">
        <f t="shared" si="41"/>
        <v>0</v>
      </c>
      <c r="BO17" s="58"/>
      <c r="BP17" s="56">
        <f t="shared" si="42"/>
        <v>0</v>
      </c>
      <c r="BQ17" s="56">
        <f t="shared" si="43"/>
        <v>0</v>
      </c>
      <c r="BR17" s="58"/>
      <c r="BS17" s="56">
        <f t="shared" si="44"/>
        <v>0</v>
      </c>
      <c r="BT17" s="56">
        <f t="shared" si="45"/>
        <v>0</v>
      </c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2"/>
      <c r="CL17" s="42"/>
      <c r="CM17" s="42"/>
      <c r="CN17" s="42"/>
    </row>
    <row r="18" spans="1:92" s="41" customFormat="1" ht="12.75">
      <c r="A18" s="53">
        <f t="shared" si="46"/>
        <v>24</v>
      </c>
      <c r="B18" s="54" t="s">
        <v>1</v>
      </c>
      <c r="C18" s="55">
        <f t="shared" si="47"/>
        <v>24.9</v>
      </c>
      <c r="D18" s="58">
        <v>0</v>
      </c>
      <c r="E18" s="56">
        <f t="shared" si="0"/>
        <v>0</v>
      </c>
      <c r="F18" s="56">
        <f t="shared" si="1"/>
        <v>0</v>
      </c>
      <c r="G18" s="58">
        <v>0</v>
      </c>
      <c r="H18" s="56">
        <f t="shared" si="2"/>
        <v>0</v>
      </c>
      <c r="I18" s="56">
        <f t="shared" si="3"/>
        <v>0</v>
      </c>
      <c r="J18" s="58">
        <v>0</v>
      </c>
      <c r="K18" s="56">
        <f t="shared" si="4"/>
        <v>0</v>
      </c>
      <c r="L18" s="56">
        <f t="shared" si="5"/>
        <v>0</v>
      </c>
      <c r="M18" s="58">
        <v>0</v>
      </c>
      <c r="N18" s="56">
        <f t="shared" si="6"/>
        <v>0</v>
      </c>
      <c r="O18" s="56">
        <f t="shared" si="7"/>
        <v>0</v>
      </c>
      <c r="P18" s="58">
        <v>0</v>
      </c>
      <c r="Q18" s="56">
        <f t="shared" si="8"/>
        <v>0</v>
      </c>
      <c r="R18" s="56">
        <f t="shared" si="9"/>
        <v>0</v>
      </c>
      <c r="S18" s="58">
        <v>0</v>
      </c>
      <c r="T18" s="56">
        <f t="shared" si="10"/>
        <v>0</v>
      </c>
      <c r="U18" s="56">
        <f t="shared" si="11"/>
        <v>0</v>
      </c>
      <c r="V18" s="59">
        <v>0</v>
      </c>
      <c r="W18" s="56">
        <f t="shared" si="12"/>
        <v>0</v>
      </c>
      <c r="X18" s="56">
        <f t="shared" si="13"/>
        <v>0</v>
      </c>
      <c r="Y18" s="58">
        <v>0</v>
      </c>
      <c r="Z18" s="56">
        <f t="shared" si="14"/>
        <v>0</v>
      </c>
      <c r="AA18" s="56">
        <f t="shared" si="15"/>
        <v>0</v>
      </c>
      <c r="AB18" s="58">
        <v>0</v>
      </c>
      <c r="AC18" s="56">
        <f t="shared" si="16"/>
        <v>0</v>
      </c>
      <c r="AD18" s="56">
        <f t="shared" si="17"/>
        <v>0</v>
      </c>
      <c r="AE18" s="58">
        <v>0</v>
      </c>
      <c r="AF18" s="56">
        <f t="shared" si="18"/>
        <v>0</v>
      </c>
      <c r="AG18" s="56">
        <f t="shared" si="19"/>
        <v>0</v>
      </c>
      <c r="AH18" s="58">
        <v>0</v>
      </c>
      <c r="AI18" s="56">
        <f t="shared" si="20"/>
        <v>0</v>
      </c>
      <c r="AJ18" s="56">
        <f t="shared" si="21"/>
        <v>0</v>
      </c>
      <c r="AK18" s="58"/>
      <c r="AL18" s="56">
        <f t="shared" si="22"/>
        <v>0</v>
      </c>
      <c r="AM18" s="56">
        <f t="shared" si="23"/>
        <v>0</v>
      </c>
      <c r="AN18" s="58"/>
      <c r="AO18" s="56">
        <f t="shared" si="24"/>
        <v>0</v>
      </c>
      <c r="AP18" s="56">
        <f t="shared" si="25"/>
        <v>0</v>
      </c>
      <c r="AQ18" s="58"/>
      <c r="AR18" s="56">
        <f t="shared" si="26"/>
        <v>0</v>
      </c>
      <c r="AS18" s="56">
        <f t="shared" si="27"/>
        <v>0</v>
      </c>
      <c r="AT18" s="58">
        <v>7</v>
      </c>
      <c r="AU18" s="56">
        <f t="shared" si="28"/>
        <v>171.5</v>
      </c>
      <c r="AV18" s="56">
        <f t="shared" si="29"/>
        <v>973.5858330842522</v>
      </c>
      <c r="AW18" s="58">
        <v>10</v>
      </c>
      <c r="AX18" s="56">
        <f t="shared" si="30"/>
        <v>245</v>
      </c>
      <c r="AY18" s="56">
        <f t="shared" si="31"/>
        <v>1390.8369044060746</v>
      </c>
      <c r="AZ18" s="58"/>
      <c r="BA18" s="56">
        <f t="shared" si="32"/>
        <v>0</v>
      </c>
      <c r="BB18" s="56">
        <f t="shared" si="33"/>
        <v>0</v>
      </c>
      <c r="BC18" s="58"/>
      <c r="BD18" s="56">
        <f t="shared" si="34"/>
        <v>0</v>
      </c>
      <c r="BE18" s="56">
        <f t="shared" si="35"/>
        <v>0</v>
      </c>
      <c r="BF18" s="58"/>
      <c r="BG18" s="56">
        <f t="shared" si="36"/>
        <v>0</v>
      </c>
      <c r="BH18" s="56">
        <f t="shared" si="37"/>
        <v>0</v>
      </c>
      <c r="BI18" s="58"/>
      <c r="BJ18" s="56">
        <f t="shared" si="38"/>
        <v>0</v>
      </c>
      <c r="BK18" s="56">
        <f t="shared" si="39"/>
        <v>0</v>
      </c>
      <c r="BL18" s="58"/>
      <c r="BM18" s="56">
        <f t="shared" si="40"/>
        <v>0</v>
      </c>
      <c r="BN18" s="56">
        <f t="shared" si="41"/>
        <v>0</v>
      </c>
      <c r="BO18" s="58"/>
      <c r="BP18" s="56">
        <f t="shared" si="42"/>
        <v>0</v>
      </c>
      <c r="BQ18" s="56">
        <f t="shared" si="43"/>
        <v>0</v>
      </c>
      <c r="BR18" s="58"/>
      <c r="BS18" s="56">
        <f t="shared" si="44"/>
        <v>0</v>
      </c>
      <c r="BT18" s="56">
        <f t="shared" si="45"/>
        <v>0</v>
      </c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2"/>
      <c r="CL18" s="42"/>
      <c r="CM18" s="42"/>
      <c r="CN18" s="42"/>
    </row>
    <row r="19" spans="1:92" s="41" customFormat="1" ht="12.75">
      <c r="A19" s="53">
        <f t="shared" si="46"/>
        <v>25</v>
      </c>
      <c r="B19" s="54" t="s">
        <v>1</v>
      </c>
      <c r="C19" s="55">
        <f t="shared" si="47"/>
        <v>25.9</v>
      </c>
      <c r="D19" s="58">
        <v>0</v>
      </c>
      <c r="E19" s="56">
        <f t="shared" si="0"/>
        <v>0</v>
      </c>
      <c r="F19" s="56">
        <f t="shared" si="1"/>
        <v>0</v>
      </c>
      <c r="G19" s="58">
        <v>0</v>
      </c>
      <c r="H19" s="56">
        <f t="shared" si="2"/>
        <v>0</v>
      </c>
      <c r="I19" s="56">
        <f t="shared" si="3"/>
        <v>0</v>
      </c>
      <c r="J19" s="58">
        <v>0</v>
      </c>
      <c r="K19" s="56">
        <f t="shared" si="4"/>
        <v>0</v>
      </c>
      <c r="L19" s="56">
        <f t="shared" si="5"/>
        <v>0</v>
      </c>
      <c r="M19" s="58">
        <v>0</v>
      </c>
      <c r="N19" s="56">
        <f t="shared" si="6"/>
        <v>0</v>
      </c>
      <c r="O19" s="56">
        <f t="shared" si="7"/>
        <v>0</v>
      </c>
      <c r="P19" s="58">
        <v>0</v>
      </c>
      <c r="Q19" s="56">
        <f t="shared" si="8"/>
        <v>0</v>
      </c>
      <c r="R19" s="56">
        <f t="shared" si="9"/>
        <v>0</v>
      </c>
      <c r="S19" s="58">
        <v>0</v>
      </c>
      <c r="T19" s="56">
        <f t="shared" si="10"/>
        <v>0</v>
      </c>
      <c r="U19" s="56">
        <f t="shared" si="11"/>
        <v>0</v>
      </c>
      <c r="V19" s="59">
        <v>0</v>
      </c>
      <c r="W19" s="56">
        <f t="shared" si="12"/>
        <v>0</v>
      </c>
      <c r="X19" s="56">
        <f t="shared" si="13"/>
        <v>0</v>
      </c>
      <c r="Y19" s="58">
        <v>0</v>
      </c>
      <c r="Z19" s="56">
        <f t="shared" si="14"/>
        <v>0</v>
      </c>
      <c r="AA19" s="56">
        <f t="shared" si="15"/>
        <v>0</v>
      </c>
      <c r="AB19" s="58">
        <v>0</v>
      </c>
      <c r="AC19" s="56">
        <f t="shared" si="16"/>
        <v>0</v>
      </c>
      <c r="AD19" s="56">
        <f t="shared" si="17"/>
        <v>0</v>
      </c>
      <c r="AE19" s="58">
        <v>0</v>
      </c>
      <c r="AF19" s="56">
        <f t="shared" si="18"/>
        <v>0</v>
      </c>
      <c r="AG19" s="56">
        <f t="shared" si="19"/>
        <v>0</v>
      </c>
      <c r="AH19" s="58">
        <v>0</v>
      </c>
      <c r="AI19" s="56">
        <f t="shared" si="20"/>
        <v>0</v>
      </c>
      <c r="AJ19" s="56">
        <f t="shared" si="21"/>
        <v>0</v>
      </c>
      <c r="AK19" s="58"/>
      <c r="AL19" s="56">
        <f t="shared" si="22"/>
        <v>0</v>
      </c>
      <c r="AM19" s="56">
        <f t="shared" si="23"/>
        <v>0</v>
      </c>
      <c r="AN19" s="58"/>
      <c r="AO19" s="56">
        <f t="shared" si="24"/>
        <v>0</v>
      </c>
      <c r="AP19" s="56">
        <f t="shared" si="25"/>
        <v>0</v>
      </c>
      <c r="AQ19" s="58">
        <v>5</v>
      </c>
      <c r="AR19" s="56">
        <f t="shared" si="26"/>
        <v>127.5</v>
      </c>
      <c r="AS19" s="56">
        <f t="shared" si="27"/>
        <v>796.4846428383262</v>
      </c>
      <c r="AT19" s="58">
        <v>7</v>
      </c>
      <c r="AU19" s="56">
        <f t="shared" si="28"/>
        <v>178.5</v>
      </c>
      <c r="AV19" s="56">
        <f t="shared" si="29"/>
        <v>1115.0784999736568</v>
      </c>
      <c r="AW19" s="58">
        <v>10</v>
      </c>
      <c r="AX19" s="56">
        <f t="shared" si="30"/>
        <v>255</v>
      </c>
      <c r="AY19" s="56">
        <f t="shared" si="31"/>
        <v>1592.9692856766524</v>
      </c>
      <c r="AZ19" s="58"/>
      <c r="BA19" s="56">
        <f t="shared" si="32"/>
        <v>0</v>
      </c>
      <c r="BB19" s="56">
        <f t="shared" si="33"/>
        <v>0</v>
      </c>
      <c r="BC19" s="58"/>
      <c r="BD19" s="56">
        <f t="shared" si="34"/>
        <v>0</v>
      </c>
      <c r="BE19" s="56">
        <f t="shared" si="35"/>
        <v>0</v>
      </c>
      <c r="BF19" s="58"/>
      <c r="BG19" s="56">
        <f t="shared" si="36"/>
        <v>0</v>
      </c>
      <c r="BH19" s="56">
        <f t="shared" si="37"/>
        <v>0</v>
      </c>
      <c r="BI19" s="58"/>
      <c r="BJ19" s="56">
        <f t="shared" si="38"/>
        <v>0</v>
      </c>
      <c r="BK19" s="56">
        <f t="shared" si="39"/>
        <v>0</v>
      </c>
      <c r="BL19" s="58"/>
      <c r="BM19" s="56">
        <f t="shared" si="40"/>
        <v>0</v>
      </c>
      <c r="BN19" s="56">
        <f t="shared" si="41"/>
        <v>0</v>
      </c>
      <c r="BO19" s="58"/>
      <c r="BP19" s="56">
        <f t="shared" si="42"/>
        <v>0</v>
      </c>
      <c r="BQ19" s="56">
        <f t="shared" si="43"/>
        <v>0</v>
      </c>
      <c r="BR19" s="58"/>
      <c r="BS19" s="56">
        <f t="shared" si="44"/>
        <v>0</v>
      </c>
      <c r="BT19" s="56">
        <f t="shared" si="45"/>
        <v>0</v>
      </c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2"/>
      <c r="CL19" s="42"/>
      <c r="CM19" s="42"/>
      <c r="CN19" s="42"/>
    </row>
    <row r="20" spans="1:92" s="41" customFormat="1" ht="12.75">
      <c r="A20" s="53">
        <f t="shared" si="46"/>
        <v>26</v>
      </c>
      <c r="B20" s="54" t="s">
        <v>1</v>
      </c>
      <c r="C20" s="55">
        <f t="shared" si="47"/>
        <v>26.9</v>
      </c>
      <c r="D20" s="58">
        <v>0</v>
      </c>
      <c r="E20" s="56">
        <f t="shared" si="0"/>
        <v>0</v>
      </c>
      <c r="F20" s="56">
        <f t="shared" si="1"/>
        <v>0</v>
      </c>
      <c r="G20" s="58">
        <v>0</v>
      </c>
      <c r="H20" s="56">
        <f t="shared" si="2"/>
        <v>0</v>
      </c>
      <c r="I20" s="56">
        <f t="shared" si="3"/>
        <v>0</v>
      </c>
      <c r="J20" s="58">
        <v>0</v>
      </c>
      <c r="K20" s="56">
        <f t="shared" si="4"/>
        <v>0</v>
      </c>
      <c r="L20" s="56">
        <f t="shared" si="5"/>
        <v>0</v>
      </c>
      <c r="M20" s="58">
        <v>0</v>
      </c>
      <c r="N20" s="56">
        <f t="shared" si="6"/>
        <v>0</v>
      </c>
      <c r="O20" s="56">
        <f t="shared" si="7"/>
        <v>0</v>
      </c>
      <c r="P20" s="58">
        <v>0</v>
      </c>
      <c r="Q20" s="56">
        <f t="shared" si="8"/>
        <v>0</v>
      </c>
      <c r="R20" s="56">
        <f t="shared" si="9"/>
        <v>0</v>
      </c>
      <c r="S20" s="58">
        <v>0</v>
      </c>
      <c r="T20" s="56">
        <f t="shared" si="10"/>
        <v>0</v>
      </c>
      <c r="U20" s="56">
        <f t="shared" si="11"/>
        <v>0</v>
      </c>
      <c r="V20" s="59">
        <v>0</v>
      </c>
      <c r="W20" s="56">
        <f t="shared" si="12"/>
        <v>0</v>
      </c>
      <c r="X20" s="56">
        <f t="shared" si="13"/>
        <v>0</v>
      </c>
      <c r="Y20" s="58">
        <v>0</v>
      </c>
      <c r="Z20" s="56">
        <f t="shared" si="14"/>
        <v>0</v>
      </c>
      <c r="AA20" s="56">
        <f t="shared" si="15"/>
        <v>0</v>
      </c>
      <c r="AB20" s="58">
        <v>0</v>
      </c>
      <c r="AC20" s="56">
        <f t="shared" si="16"/>
        <v>0</v>
      </c>
      <c r="AD20" s="56">
        <f t="shared" si="17"/>
        <v>0</v>
      </c>
      <c r="AE20" s="58">
        <v>0</v>
      </c>
      <c r="AF20" s="56">
        <f t="shared" si="18"/>
        <v>0</v>
      </c>
      <c r="AG20" s="56">
        <f t="shared" si="19"/>
        <v>0</v>
      </c>
      <c r="AH20" s="58">
        <v>0</v>
      </c>
      <c r="AI20" s="56">
        <f t="shared" si="20"/>
        <v>0</v>
      </c>
      <c r="AJ20" s="56">
        <f t="shared" si="21"/>
        <v>0</v>
      </c>
      <c r="AK20" s="58"/>
      <c r="AL20" s="56">
        <f t="shared" si="22"/>
        <v>0</v>
      </c>
      <c r="AM20" s="56">
        <f t="shared" si="23"/>
        <v>0</v>
      </c>
      <c r="AN20" s="58">
        <v>3</v>
      </c>
      <c r="AO20" s="56">
        <f t="shared" si="24"/>
        <v>79.5</v>
      </c>
      <c r="AP20" s="56">
        <f t="shared" si="25"/>
        <v>544.4934987956078</v>
      </c>
      <c r="AQ20" s="58">
        <v>21</v>
      </c>
      <c r="AR20" s="56">
        <f t="shared" si="26"/>
        <v>556.5</v>
      </c>
      <c r="AS20" s="56">
        <f t="shared" si="27"/>
        <v>3811.454491569255</v>
      </c>
      <c r="AT20" s="58">
        <v>15</v>
      </c>
      <c r="AU20" s="56">
        <f t="shared" si="28"/>
        <v>397.5</v>
      </c>
      <c r="AV20" s="56">
        <f t="shared" si="29"/>
        <v>2722.4674939780393</v>
      </c>
      <c r="AW20" s="58">
        <v>2</v>
      </c>
      <c r="AX20" s="56">
        <f t="shared" si="30"/>
        <v>53</v>
      </c>
      <c r="AY20" s="56">
        <f t="shared" si="31"/>
        <v>362.99566586373857</v>
      </c>
      <c r="AZ20" s="58"/>
      <c r="BA20" s="56">
        <f t="shared" si="32"/>
        <v>0</v>
      </c>
      <c r="BB20" s="56">
        <f t="shared" si="33"/>
        <v>0</v>
      </c>
      <c r="BC20" s="58"/>
      <c r="BD20" s="56">
        <f t="shared" si="34"/>
        <v>0</v>
      </c>
      <c r="BE20" s="56">
        <f t="shared" si="35"/>
        <v>0</v>
      </c>
      <c r="BF20" s="58"/>
      <c r="BG20" s="56">
        <f t="shared" si="36"/>
        <v>0</v>
      </c>
      <c r="BH20" s="56">
        <f t="shared" si="37"/>
        <v>0</v>
      </c>
      <c r="BI20" s="58"/>
      <c r="BJ20" s="56">
        <f t="shared" si="38"/>
        <v>0</v>
      </c>
      <c r="BK20" s="56">
        <f t="shared" si="39"/>
        <v>0</v>
      </c>
      <c r="BL20" s="58"/>
      <c r="BM20" s="56">
        <f t="shared" si="40"/>
        <v>0</v>
      </c>
      <c r="BN20" s="56">
        <f t="shared" si="41"/>
        <v>0</v>
      </c>
      <c r="BO20" s="58"/>
      <c r="BP20" s="56">
        <f t="shared" si="42"/>
        <v>0</v>
      </c>
      <c r="BQ20" s="56">
        <f t="shared" si="43"/>
        <v>0</v>
      </c>
      <c r="BR20" s="58"/>
      <c r="BS20" s="56">
        <f t="shared" si="44"/>
        <v>0</v>
      </c>
      <c r="BT20" s="56">
        <f t="shared" si="45"/>
        <v>0</v>
      </c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2"/>
      <c r="CL20" s="42"/>
      <c r="CM20" s="42"/>
      <c r="CN20" s="42"/>
    </row>
    <row r="21" spans="1:92" s="41" customFormat="1" ht="12.75">
      <c r="A21" s="53">
        <f t="shared" si="46"/>
        <v>27</v>
      </c>
      <c r="B21" s="54" t="s">
        <v>1</v>
      </c>
      <c r="C21" s="55">
        <f t="shared" si="47"/>
        <v>27.9</v>
      </c>
      <c r="D21" s="58">
        <v>0</v>
      </c>
      <c r="E21" s="56">
        <f t="shared" si="0"/>
        <v>0</v>
      </c>
      <c r="F21" s="56">
        <f t="shared" si="1"/>
        <v>0</v>
      </c>
      <c r="G21" s="58">
        <v>0</v>
      </c>
      <c r="H21" s="56">
        <f t="shared" si="2"/>
        <v>0</v>
      </c>
      <c r="I21" s="56">
        <f t="shared" si="3"/>
        <v>0</v>
      </c>
      <c r="J21" s="58">
        <v>0</v>
      </c>
      <c r="K21" s="56">
        <f t="shared" si="4"/>
        <v>0</v>
      </c>
      <c r="L21" s="56">
        <f t="shared" si="5"/>
        <v>0</v>
      </c>
      <c r="M21" s="58">
        <v>0</v>
      </c>
      <c r="N21" s="56">
        <f t="shared" si="6"/>
        <v>0</v>
      </c>
      <c r="O21" s="56">
        <f t="shared" si="7"/>
        <v>0</v>
      </c>
      <c r="P21" s="58">
        <v>0</v>
      </c>
      <c r="Q21" s="56">
        <f t="shared" si="8"/>
        <v>0</v>
      </c>
      <c r="R21" s="56">
        <f t="shared" si="9"/>
        <v>0</v>
      </c>
      <c r="S21" s="58">
        <v>0</v>
      </c>
      <c r="T21" s="56">
        <f t="shared" si="10"/>
        <v>0</v>
      </c>
      <c r="U21" s="56">
        <f t="shared" si="11"/>
        <v>0</v>
      </c>
      <c r="V21" s="59">
        <v>0</v>
      </c>
      <c r="W21" s="56">
        <f t="shared" si="12"/>
        <v>0</v>
      </c>
      <c r="X21" s="56">
        <f t="shared" si="13"/>
        <v>0</v>
      </c>
      <c r="Y21" s="58">
        <v>0</v>
      </c>
      <c r="Z21" s="56">
        <f t="shared" si="14"/>
        <v>0</v>
      </c>
      <c r="AA21" s="56">
        <f t="shared" si="15"/>
        <v>0</v>
      </c>
      <c r="AB21" s="58">
        <v>0</v>
      </c>
      <c r="AC21" s="56">
        <f t="shared" si="16"/>
        <v>0</v>
      </c>
      <c r="AD21" s="56">
        <f t="shared" si="17"/>
        <v>0</v>
      </c>
      <c r="AE21" s="58">
        <v>0</v>
      </c>
      <c r="AF21" s="56">
        <f t="shared" si="18"/>
        <v>0</v>
      </c>
      <c r="AG21" s="56">
        <f t="shared" si="19"/>
        <v>0</v>
      </c>
      <c r="AH21" s="58">
        <v>0</v>
      </c>
      <c r="AI21" s="56">
        <f t="shared" si="20"/>
        <v>0</v>
      </c>
      <c r="AJ21" s="56">
        <f t="shared" si="21"/>
        <v>0</v>
      </c>
      <c r="AK21" s="58"/>
      <c r="AL21" s="56">
        <f t="shared" si="22"/>
        <v>0</v>
      </c>
      <c r="AM21" s="56">
        <f t="shared" si="23"/>
        <v>0</v>
      </c>
      <c r="AN21" s="58">
        <v>27</v>
      </c>
      <c r="AO21" s="56">
        <f t="shared" si="24"/>
        <v>742.5</v>
      </c>
      <c r="AP21" s="56">
        <f t="shared" si="25"/>
        <v>5556.484312108513</v>
      </c>
      <c r="AQ21" s="58">
        <v>4</v>
      </c>
      <c r="AR21" s="56">
        <f t="shared" si="26"/>
        <v>110</v>
      </c>
      <c r="AS21" s="56">
        <f t="shared" si="27"/>
        <v>823.1828610531131</v>
      </c>
      <c r="AT21" s="58">
        <v>1</v>
      </c>
      <c r="AU21" s="56">
        <f t="shared" si="28"/>
        <v>27.5</v>
      </c>
      <c r="AV21" s="56">
        <f t="shared" si="29"/>
        <v>205.79571526327828</v>
      </c>
      <c r="AW21" s="58"/>
      <c r="AX21" s="56">
        <f t="shared" si="30"/>
        <v>0</v>
      </c>
      <c r="AY21" s="56">
        <f t="shared" si="31"/>
        <v>0</v>
      </c>
      <c r="AZ21" s="58"/>
      <c r="BA21" s="56">
        <f t="shared" si="32"/>
        <v>0</v>
      </c>
      <c r="BB21" s="56">
        <f t="shared" si="33"/>
        <v>0</v>
      </c>
      <c r="BC21" s="58"/>
      <c r="BD21" s="56">
        <f t="shared" si="34"/>
        <v>0</v>
      </c>
      <c r="BE21" s="56">
        <f t="shared" si="35"/>
        <v>0</v>
      </c>
      <c r="BF21" s="47"/>
      <c r="BG21" s="56">
        <f t="shared" si="36"/>
        <v>0</v>
      </c>
      <c r="BH21" s="56">
        <f t="shared" si="37"/>
        <v>0</v>
      </c>
      <c r="BI21" s="47"/>
      <c r="BJ21" s="56">
        <f t="shared" si="38"/>
        <v>0</v>
      </c>
      <c r="BK21" s="56">
        <f t="shared" si="39"/>
        <v>0</v>
      </c>
      <c r="BL21" s="47"/>
      <c r="BM21" s="56">
        <f t="shared" si="40"/>
        <v>0</v>
      </c>
      <c r="BN21" s="56">
        <f t="shared" si="41"/>
        <v>0</v>
      </c>
      <c r="BO21" s="47"/>
      <c r="BP21" s="56">
        <f t="shared" si="42"/>
        <v>0</v>
      </c>
      <c r="BQ21" s="56">
        <f t="shared" si="43"/>
        <v>0</v>
      </c>
      <c r="BR21" s="57"/>
      <c r="BS21" s="56">
        <f t="shared" si="44"/>
        <v>0</v>
      </c>
      <c r="BT21" s="56">
        <f t="shared" si="45"/>
        <v>0</v>
      </c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2"/>
      <c r="CL21" s="42"/>
      <c r="CM21" s="42"/>
      <c r="CN21" s="42"/>
    </row>
    <row r="22" spans="1:92" s="41" customFormat="1" ht="12.75">
      <c r="A22" s="53">
        <f t="shared" si="46"/>
        <v>28</v>
      </c>
      <c r="B22" s="54" t="s">
        <v>1</v>
      </c>
      <c r="C22" s="55">
        <f t="shared" si="47"/>
        <v>28.9</v>
      </c>
      <c r="D22" s="58">
        <v>0</v>
      </c>
      <c r="E22" s="56">
        <f t="shared" si="0"/>
        <v>0</v>
      </c>
      <c r="F22" s="56">
        <f t="shared" si="1"/>
        <v>0</v>
      </c>
      <c r="G22" s="58">
        <v>0</v>
      </c>
      <c r="H22" s="56">
        <f t="shared" si="2"/>
        <v>0</v>
      </c>
      <c r="I22" s="56">
        <f t="shared" si="3"/>
        <v>0</v>
      </c>
      <c r="J22" s="58">
        <v>0</v>
      </c>
      <c r="K22" s="56">
        <f t="shared" si="4"/>
        <v>0</v>
      </c>
      <c r="L22" s="56">
        <f t="shared" si="5"/>
        <v>0</v>
      </c>
      <c r="M22" s="58">
        <v>0</v>
      </c>
      <c r="N22" s="56">
        <f t="shared" si="6"/>
        <v>0</v>
      </c>
      <c r="O22" s="56">
        <f t="shared" si="7"/>
        <v>0</v>
      </c>
      <c r="P22" s="58">
        <v>0</v>
      </c>
      <c r="Q22" s="56">
        <f t="shared" si="8"/>
        <v>0</v>
      </c>
      <c r="R22" s="56">
        <f t="shared" si="9"/>
        <v>0</v>
      </c>
      <c r="S22" s="58">
        <v>0</v>
      </c>
      <c r="T22" s="56">
        <f t="shared" si="10"/>
        <v>0</v>
      </c>
      <c r="U22" s="56">
        <f t="shared" si="11"/>
        <v>0</v>
      </c>
      <c r="V22" s="59">
        <v>1</v>
      </c>
      <c r="W22" s="56">
        <f t="shared" si="12"/>
        <v>28.5</v>
      </c>
      <c r="X22" s="56">
        <f t="shared" si="13"/>
        <v>232.30151643112882</v>
      </c>
      <c r="Y22" s="58">
        <v>0</v>
      </c>
      <c r="Z22" s="56">
        <f t="shared" si="14"/>
        <v>0</v>
      </c>
      <c r="AA22" s="56">
        <f t="shared" si="15"/>
        <v>0</v>
      </c>
      <c r="AB22" s="58">
        <v>0</v>
      </c>
      <c r="AC22" s="56">
        <f t="shared" si="16"/>
        <v>0</v>
      </c>
      <c r="AD22" s="56">
        <f t="shared" si="17"/>
        <v>0</v>
      </c>
      <c r="AE22" s="58">
        <v>2</v>
      </c>
      <c r="AF22" s="56">
        <f t="shared" si="18"/>
        <v>57</v>
      </c>
      <c r="AG22" s="56">
        <f t="shared" si="19"/>
        <v>464.60303286225763</v>
      </c>
      <c r="AH22" s="58">
        <v>0</v>
      </c>
      <c r="AI22" s="56">
        <f t="shared" si="20"/>
        <v>0</v>
      </c>
      <c r="AJ22" s="56">
        <f t="shared" si="21"/>
        <v>0</v>
      </c>
      <c r="AK22" s="58">
        <v>13</v>
      </c>
      <c r="AL22" s="56">
        <f t="shared" si="22"/>
        <v>370.5</v>
      </c>
      <c r="AM22" s="56">
        <f t="shared" si="23"/>
        <v>3019.9197136046746</v>
      </c>
      <c r="AN22" s="58"/>
      <c r="AO22" s="56">
        <f t="shared" si="24"/>
        <v>0</v>
      </c>
      <c r="AP22" s="56">
        <f t="shared" si="25"/>
        <v>0</v>
      </c>
      <c r="AQ22" s="58"/>
      <c r="AR22" s="56">
        <f t="shared" si="26"/>
        <v>0</v>
      </c>
      <c r="AS22" s="56">
        <f t="shared" si="27"/>
        <v>0</v>
      </c>
      <c r="AT22" s="58"/>
      <c r="AU22" s="56">
        <f t="shared" si="28"/>
        <v>0</v>
      </c>
      <c r="AV22" s="56">
        <f t="shared" si="29"/>
        <v>0</v>
      </c>
      <c r="AW22" s="58"/>
      <c r="AX22" s="56">
        <f t="shared" si="30"/>
        <v>0</v>
      </c>
      <c r="AY22" s="56">
        <f t="shared" si="31"/>
        <v>0</v>
      </c>
      <c r="AZ22" s="58"/>
      <c r="BA22" s="56">
        <f t="shared" si="32"/>
        <v>0</v>
      </c>
      <c r="BB22" s="56">
        <f t="shared" si="33"/>
        <v>0</v>
      </c>
      <c r="BC22" s="60"/>
      <c r="BD22" s="56">
        <f t="shared" si="34"/>
        <v>0</v>
      </c>
      <c r="BE22" s="56">
        <f t="shared" si="35"/>
        <v>0</v>
      </c>
      <c r="BF22" s="60"/>
      <c r="BG22" s="56">
        <f t="shared" si="36"/>
        <v>0</v>
      </c>
      <c r="BH22" s="56">
        <f t="shared" si="37"/>
        <v>0</v>
      </c>
      <c r="BI22" s="60"/>
      <c r="BJ22" s="56">
        <f t="shared" si="38"/>
        <v>0</v>
      </c>
      <c r="BK22" s="56">
        <f t="shared" si="39"/>
        <v>0</v>
      </c>
      <c r="BL22" s="60"/>
      <c r="BM22" s="56">
        <f t="shared" si="40"/>
        <v>0</v>
      </c>
      <c r="BN22" s="56">
        <f t="shared" si="41"/>
        <v>0</v>
      </c>
      <c r="BO22" s="60"/>
      <c r="BP22" s="56">
        <f t="shared" si="42"/>
        <v>0</v>
      </c>
      <c r="BQ22" s="56">
        <f t="shared" si="43"/>
        <v>0</v>
      </c>
      <c r="BR22" s="58"/>
      <c r="BS22" s="56">
        <f t="shared" si="44"/>
        <v>0</v>
      </c>
      <c r="BT22" s="56">
        <f t="shared" si="45"/>
        <v>0</v>
      </c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2"/>
      <c r="CL22" s="42"/>
      <c r="CM22" s="42"/>
      <c r="CN22" s="42"/>
    </row>
    <row r="23" spans="1:92" s="41" customFormat="1" ht="12.75">
      <c r="A23" s="53">
        <f t="shared" si="46"/>
        <v>29</v>
      </c>
      <c r="B23" s="54" t="s">
        <v>1</v>
      </c>
      <c r="C23" s="55">
        <f t="shared" si="47"/>
        <v>29.9</v>
      </c>
      <c r="D23" s="58">
        <v>0</v>
      </c>
      <c r="E23" s="56">
        <f t="shared" si="0"/>
        <v>0</v>
      </c>
      <c r="F23" s="56">
        <f t="shared" si="1"/>
        <v>0</v>
      </c>
      <c r="G23" s="58">
        <v>0</v>
      </c>
      <c r="H23" s="56">
        <f t="shared" si="2"/>
        <v>0</v>
      </c>
      <c r="I23" s="56">
        <f t="shared" si="3"/>
        <v>0</v>
      </c>
      <c r="J23" s="58">
        <v>0</v>
      </c>
      <c r="K23" s="56">
        <f t="shared" si="4"/>
        <v>0</v>
      </c>
      <c r="L23" s="56">
        <f t="shared" si="5"/>
        <v>0</v>
      </c>
      <c r="M23" s="58">
        <v>0</v>
      </c>
      <c r="N23" s="56">
        <f t="shared" si="6"/>
        <v>0</v>
      </c>
      <c r="O23" s="56">
        <f t="shared" si="7"/>
        <v>0</v>
      </c>
      <c r="P23" s="58">
        <v>0</v>
      </c>
      <c r="Q23" s="56">
        <f t="shared" si="8"/>
        <v>0</v>
      </c>
      <c r="R23" s="56">
        <f t="shared" si="9"/>
        <v>0</v>
      </c>
      <c r="S23" s="58">
        <v>0</v>
      </c>
      <c r="T23" s="56">
        <f t="shared" si="10"/>
        <v>0</v>
      </c>
      <c r="U23" s="56">
        <f t="shared" si="11"/>
        <v>0</v>
      </c>
      <c r="V23" s="59">
        <v>0</v>
      </c>
      <c r="W23" s="56">
        <f t="shared" si="12"/>
        <v>0</v>
      </c>
      <c r="X23" s="56">
        <f t="shared" si="13"/>
        <v>0</v>
      </c>
      <c r="Y23" s="58">
        <v>2</v>
      </c>
      <c r="Z23" s="56">
        <f t="shared" si="14"/>
        <v>59</v>
      </c>
      <c r="AA23" s="56">
        <f t="shared" si="15"/>
        <v>522.2555402631267</v>
      </c>
      <c r="AB23" s="58">
        <v>3</v>
      </c>
      <c r="AC23" s="56">
        <f t="shared" si="16"/>
        <v>88.5</v>
      </c>
      <c r="AD23" s="56">
        <f t="shared" si="17"/>
        <v>783.38331039469</v>
      </c>
      <c r="AE23" s="58">
        <v>5</v>
      </c>
      <c r="AF23" s="56">
        <f t="shared" si="18"/>
        <v>147.5</v>
      </c>
      <c r="AG23" s="56">
        <f t="shared" si="19"/>
        <v>1305.6388506578169</v>
      </c>
      <c r="AH23" s="58">
        <v>2</v>
      </c>
      <c r="AI23" s="56">
        <f t="shared" si="20"/>
        <v>59</v>
      </c>
      <c r="AJ23" s="56">
        <f t="shared" si="21"/>
        <v>522.2555402631267</v>
      </c>
      <c r="AK23" s="58">
        <v>17</v>
      </c>
      <c r="AL23" s="56">
        <f t="shared" si="22"/>
        <v>501.5</v>
      </c>
      <c r="AM23" s="56">
        <f t="shared" si="23"/>
        <v>4439.172092236577</v>
      </c>
      <c r="AN23" s="58"/>
      <c r="AO23" s="56">
        <f t="shared" si="24"/>
        <v>0</v>
      </c>
      <c r="AP23" s="56">
        <f t="shared" si="25"/>
        <v>0</v>
      </c>
      <c r="AQ23" s="58"/>
      <c r="AR23" s="56">
        <f t="shared" si="26"/>
        <v>0</v>
      </c>
      <c r="AS23" s="56">
        <f t="shared" si="27"/>
        <v>0</v>
      </c>
      <c r="AT23" s="58"/>
      <c r="AU23" s="56">
        <f t="shared" si="28"/>
        <v>0</v>
      </c>
      <c r="AV23" s="56">
        <f t="shared" si="29"/>
        <v>0</v>
      </c>
      <c r="AW23" s="58"/>
      <c r="AX23" s="56">
        <f t="shared" si="30"/>
        <v>0</v>
      </c>
      <c r="AY23" s="56">
        <f t="shared" si="31"/>
        <v>0</v>
      </c>
      <c r="AZ23" s="58"/>
      <c r="BA23" s="56">
        <f t="shared" si="32"/>
        <v>0</v>
      </c>
      <c r="BB23" s="56">
        <f t="shared" si="33"/>
        <v>0</v>
      </c>
      <c r="BC23" s="60"/>
      <c r="BD23" s="56">
        <f t="shared" si="34"/>
        <v>0</v>
      </c>
      <c r="BE23" s="56">
        <f t="shared" si="35"/>
        <v>0</v>
      </c>
      <c r="BF23" s="60"/>
      <c r="BG23" s="56">
        <f t="shared" si="36"/>
        <v>0</v>
      </c>
      <c r="BH23" s="56">
        <f t="shared" si="37"/>
        <v>0</v>
      </c>
      <c r="BI23" s="60"/>
      <c r="BJ23" s="56">
        <f t="shared" si="38"/>
        <v>0</v>
      </c>
      <c r="BK23" s="56">
        <f t="shared" si="39"/>
        <v>0</v>
      </c>
      <c r="BL23" s="60"/>
      <c r="BM23" s="56">
        <f t="shared" si="40"/>
        <v>0</v>
      </c>
      <c r="BN23" s="56">
        <f t="shared" si="41"/>
        <v>0</v>
      </c>
      <c r="BO23" s="60"/>
      <c r="BP23" s="56">
        <f t="shared" si="42"/>
        <v>0</v>
      </c>
      <c r="BQ23" s="56">
        <f t="shared" si="43"/>
        <v>0</v>
      </c>
      <c r="BR23" s="58"/>
      <c r="BS23" s="56">
        <f t="shared" si="44"/>
        <v>0</v>
      </c>
      <c r="BT23" s="56">
        <f t="shared" si="45"/>
        <v>0</v>
      </c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2"/>
      <c r="CL23" s="42"/>
      <c r="CM23" s="42"/>
      <c r="CN23" s="42"/>
    </row>
    <row r="24" spans="1:92" s="41" customFormat="1" ht="12.75">
      <c r="A24" s="53">
        <f t="shared" si="46"/>
        <v>30</v>
      </c>
      <c r="B24" s="54" t="s">
        <v>1</v>
      </c>
      <c r="C24" s="55">
        <f t="shared" si="47"/>
        <v>30.9</v>
      </c>
      <c r="D24" s="58">
        <v>0</v>
      </c>
      <c r="E24" s="56">
        <f t="shared" si="0"/>
        <v>0</v>
      </c>
      <c r="F24" s="56">
        <f t="shared" si="1"/>
        <v>0</v>
      </c>
      <c r="G24" s="58">
        <v>0</v>
      </c>
      <c r="H24" s="56">
        <f t="shared" si="2"/>
        <v>0</v>
      </c>
      <c r="I24" s="56">
        <f t="shared" si="3"/>
        <v>0</v>
      </c>
      <c r="J24" s="58">
        <v>0</v>
      </c>
      <c r="K24" s="56">
        <f t="shared" si="4"/>
        <v>0</v>
      </c>
      <c r="L24" s="56">
        <f t="shared" si="5"/>
        <v>0</v>
      </c>
      <c r="M24" s="58">
        <v>0</v>
      </c>
      <c r="N24" s="56">
        <f t="shared" si="6"/>
        <v>0</v>
      </c>
      <c r="O24" s="56">
        <f t="shared" si="7"/>
        <v>0</v>
      </c>
      <c r="P24" s="58">
        <v>0</v>
      </c>
      <c r="Q24" s="56">
        <f t="shared" si="8"/>
        <v>0</v>
      </c>
      <c r="R24" s="56">
        <f t="shared" si="9"/>
        <v>0</v>
      </c>
      <c r="S24" s="58">
        <v>1</v>
      </c>
      <c r="T24" s="56">
        <f t="shared" si="10"/>
        <v>30.5</v>
      </c>
      <c r="U24" s="56">
        <f t="shared" si="11"/>
        <v>292.3885686409847</v>
      </c>
      <c r="V24" s="59">
        <v>4</v>
      </c>
      <c r="W24" s="56">
        <f t="shared" si="12"/>
        <v>122</v>
      </c>
      <c r="X24" s="56">
        <f t="shared" si="13"/>
        <v>1169.5542745639389</v>
      </c>
      <c r="Y24" s="58">
        <v>4</v>
      </c>
      <c r="Z24" s="56">
        <f t="shared" si="14"/>
        <v>122</v>
      </c>
      <c r="AA24" s="56">
        <f t="shared" si="15"/>
        <v>1169.5542745639389</v>
      </c>
      <c r="AB24" s="58">
        <v>5</v>
      </c>
      <c r="AC24" s="56">
        <f t="shared" si="16"/>
        <v>152.5</v>
      </c>
      <c r="AD24" s="56">
        <f t="shared" si="17"/>
        <v>1461.9428432049235</v>
      </c>
      <c r="AE24" s="58">
        <v>3</v>
      </c>
      <c r="AF24" s="56">
        <f t="shared" si="18"/>
        <v>91.5</v>
      </c>
      <c r="AG24" s="56">
        <f t="shared" si="19"/>
        <v>877.1657059229542</v>
      </c>
      <c r="AH24" s="58">
        <v>4</v>
      </c>
      <c r="AI24" s="56">
        <f t="shared" si="20"/>
        <v>122</v>
      </c>
      <c r="AJ24" s="56">
        <f t="shared" si="21"/>
        <v>1169.5542745639389</v>
      </c>
      <c r="AK24" s="58"/>
      <c r="AL24" s="56">
        <f t="shared" si="22"/>
        <v>0</v>
      </c>
      <c r="AM24" s="56">
        <f t="shared" si="23"/>
        <v>0</v>
      </c>
      <c r="AN24" s="58"/>
      <c r="AO24" s="56">
        <f t="shared" si="24"/>
        <v>0</v>
      </c>
      <c r="AP24" s="56">
        <f t="shared" si="25"/>
        <v>0</v>
      </c>
      <c r="AQ24" s="58"/>
      <c r="AR24" s="56">
        <f t="shared" si="26"/>
        <v>0</v>
      </c>
      <c r="AS24" s="56">
        <f t="shared" si="27"/>
        <v>0</v>
      </c>
      <c r="AT24" s="58"/>
      <c r="AU24" s="56">
        <f t="shared" si="28"/>
        <v>0</v>
      </c>
      <c r="AV24" s="56">
        <f t="shared" si="29"/>
        <v>0</v>
      </c>
      <c r="AW24" s="58">
        <v>0</v>
      </c>
      <c r="AX24" s="56">
        <f t="shared" si="30"/>
        <v>0</v>
      </c>
      <c r="AY24" s="56">
        <f t="shared" si="31"/>
        <v>0</v>
      </c>
      <c r="AZ24" s="60"/>
      <c r="BA24" s="56">
        <f t="shared" si="32"/>
        <v>0</v>
      </c>
      <c r="BB24" s="56">
        <f t="shared" si="33"/>
        <v>0</v>
      </c>
      <c r="BC24" s="60"/>
      <c r="BD24" s="56">
        <f t="shared" si="34"/>
        <v>0</v>
      </c>
      <c r="BE24" s="56">
        <f t="shared" si="35"/>
        <v>0</v>
      </c>
      <c r="BF24" s="60"/>
      <c r="BG24" s="56">
        <f t="shared" si="36"/>
        <v>0</v>
      </c>
      <c r="BH24" s="56">
        <f t="shared" si="37"/>
        <v>0</v>
      </c>
      <c r="BI24" s="60"/>
      <c r="BJ24" s="56">
        <f t="shared" si="38"/>
        <v>0</v>
      </c>
      <c r="BK24" s="56">
        <f t="shared" si="39"/>
        <v>0</v>
      </c>
      <c r="BL24" s="60"/>
      <c r="BM24" s="56">
        <f t="shared" si="40"/>
        <v>0</v>
      </c>
      <c r="BN24" s="56">
        <f t="shared" si="41"/>
        <v>0</v>
      </c>
      <c r="BO24" s="60"/>
      <c r="BP24" s="56">
        <f t="shared" si="42"/>
        <v>0</v>
      </c>
      <c r="BQ24" s="56">
        <f t="shared" si="43"/>
        <v>0</v>
      </c>
      <c r="BR24" s="58"/>
      <c r="BS24" s="56">
        <f t="shared" si="44"/>
        <v>0</v>
      </c>
      <c r="BT24" s="56">
        <f t="shared" si="45"/>
        <v>0</v>
      </c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2"/>
      <c r="CL24" s="42"/>
      <c r="CM24" s="42"/>
      <c r="CN24" s="42"/>
    </row>
    <row r="25" spans="1:92" s="41" customFormat="1" ht="12.75">
      <c r="A25" s="53">
        <f t="shared" si="46"/>
        <v>31</v>
      </c>
      <c r="B25" s="54" t="s">
        <v>1</v>
      </c>
      <c r="C25" s="55">
        <f t="shared" si="47"/>
        <v>31.9</v>
      </c>
      <c r="D25" s="58">
        <v>0</v>
      </c>
      <c r="E25" s="56">
        <f t="shared" si="0"/>
        <v>0</v>
      </c>
      <c r="F25" s="56">
        <f t="shared" si="1"/>
        <v>0</v>
      </c>
      <c r="G25" s="58">
        <v>0</v>
      </c>
      <c r="H25" s="56">
        <f t="shared" si="2"/>
        <v>0</v>
      </c>
      <c r="I25" s="56">
        <f t="shared" si="3"/>
        <v>0</v>
      </c>
      <c r="J25" s="58">
        <v>0</v>
      </c>
      <c r="K25" s="56">
        <f t="shared" si="4"/>
        <v>0</v>
      </c>
      <c r="L25" s="56">
        <f t="shared" si="5"/>
        <v>0</v>
      </c>
      <c r="M25" s="58">
        <v>1</v>
      </c>
      <c r="N25" s="56">
        <f t="shared" si="6"/>
        <v>31.5</v>
      </c>
      <c r="O25" s="56">
        <f t="shared" si="7"/>
        <v>326.1995304508977</v>
      </c>
      <c r="P25" s="58">
        <v>0</v>
      </c>
      <c r="Q25" s="56">
        <f t="shared" si="8"/>
        <v>0</v>
      </c>
      <c r="R25" s="56">
        <f t="shared" si="9"/>
        <v>0</v>
      </c>
      <c r="S25" s="58">
        <v>6</v>
      </c>
      <c r="T25" s="56">
        <f t="shared" si="10"/>
        <v>189</v>
      </c>
      <c r="U25" s="56">
        <f t="shared" si="11"/>
        <v>1957.1971827053862</v>
      </c>
      <c r="V25" s="59">
        <v>5</v>
      </c>
      <c r="W25" s="56">
        <f t="shared" si="12"/>
        <v>157.5</v>
      </c>
      <c r="X25" s="56">
        <f t="shared" si="13"/>
        <v>1630.9976522544887</v>
      </c>
      <c r="Y25" s="58">
        <v>8</v>
      </c>
      <c r="Z25" s="56">
        <f t="shared" si="14"/>
        <v>252</v>
      </c>
      <c r="AA25" s="56">
        <f t="shared" si="15"/>
        <v>2609.596243607182</v>
      </c>
      <c r="AB25" s="58">
        <v>3</v>
      </c>
      <c r="AC25" s="56">
        <f t="shared" si="16"/>
        <v>94.5</v>
      </c>
      <c r="AD25" s="56">
        <f t="shared" si="17"/>
        <v>978.5985913526931</v>
      </c>
      <c r="AE25" s="58">
        <v>4</v>
      </c>
      <c r="AF25" s="56">
        <f t="shared" si="18"/>
        <v>126</v>
      </c>
      <c r="AG25" s="56">
        <f t="shared" si="19"/>
        <v>1304.798121803591</v>
      </c>
      <c r="AH25" s="58">
        <v>1</v>
      </c>
      <c r="AI25" s="56">
        <f t="shared" si="20"/>
        <v>31.5</v>
      </c>
      <c r="AJ25" s="56">
        <f t="shared" si="21"/>
        <v>326.1995304508977</v>
      </c>
      <c r="AK25" s="58"/>
      <c r="AL25" s="56">
        <f t="shared" si="22"/>
        <v>0</v>
      </c>
      <c r="AM25" s="56">
        <f t="shared" si="23"/>
        <v>0</v>
      </c>
      <c r="AN25" s="58"/>
      <c r="AO25" s="56">
        <f t="shared" si="24"/>
        <v>0</v>
      </c>
      <c r="AP25" s="56">
        <f t="shared" si="25"/>
        <v>0</v>
      </c>
      <c r="AQ25" s="58"/>
      <c r="AR25" s="56">
        <f t="shared" si="26"/>
        <v>0</v>
      </c>
      <c r="AS25" s="56">
        <f t="shared" si="27"/>
        <v>0</v>
      </c>
      <c r="AT25" s="58"/>
      <c r="AU25" s="56">
        <f t="shared" si="28"/>
        <v>0</v>
      </c>
      <c r="AV25" s="56">
        <f t="shared" si="29"/>
        <v>0</v>
      </c>
      <c r="AW25" s="58">
        <v>0</v>
      </c>
      <c r="AX25" s="56">
        <f t="shared" si="30"/>
        <v>0</v>
      </c>
      <c r="AY25" s="56">
        <f t="shared" si="31"/>
        <v>0</v>
      </c>
      <c r="AZ25" s="60"/>
      <c r="BA25" s="56">
        <f t="shared" si="32"/>
        <v>0</v>
      </c>
      <c r="BB25" s="56">
        <f t="shared" si="33"/>
        <v>0</v>
      </c>
      <c r="BC25" s="60"/>
      <c r="BD25" s="56">
        <f t="shared" si="34"/>
        <v>0</v>
      </c>
      <c r="BE25" s="56">
        <f t="shared" si="35"/>
        <v>0</v>
      </c>
      <c r="BF25" s="60"/>
      <c r="BG25" s="56">
        <f t="shared" si="36"/>
        <v>0</v>
      </c>
      <c r="BH25" s="56">
        <f t="shared" si="37"/>
        <v>0</v>
      </c>
      <c r="BI25" s="60"/>
      <c r="BJ25" s="56">
        <f t="shared" si="38"/>
        <v>0</v>
      </c>
      <c r="BK25" s="56">
        <f t="shared" si="39"/>
        <v>0</v>
      </c>
      <c r="BL25" s="60"/>
      <c r="BM25" s="56">
        <f t="shared" si="40"/>
        <v>0</v>
      </c>
      <c r="BN25" s="56">
        <f t="shared" si="41"/>
        <v>0</v>
      </c>
      <c r="BO25" s="60"/>
      <c r="BP25" s="56">
        <f t="shared" si="42"/>
        <v>0</v>
      </c>
      <c r="BQ25" s="56">
        <f t="shared" si="43"/>
        <v>0</v>
      </c>
      <c r="BR25" s="58"/>
      <c r="BS25" s="56">
        <f t="shared" si="44"/>
        <v>0</v>
      </c>
      <c r="BT25" s="56">
        <f t="shared" si="45"/>
        <v>0</v>
      </c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2"/>
      <c r="CL25" s="42"/>
      <c r="CM25" s="42"/>
      <c r="CN25" s="42"/>
    </row>
    <row r="26" spans="1:92" s="41" customFormat="1" ht="12.75">
      <c r="A26" s="53">
        <f t="shared" si="46"/>
        <v>32</v>
      </c>
      <c r="B26" s="54" t="s">
        <v>1</v>
      </c>
      <c r="C26" s="55">
        <f t="shared" si="47"/>
        <v>32.9</v>
      </c>
      <c r="D26" s="58">
        <v>0</v>
      </c>
      <c r="E26" s="56">
        <f t="shared" si="0"/>
        <v>0</v>
      </c>
      <c r="F26" s="56">
        <f t="shared" si="1"/>
        <v>0</v>
      </c>
      <c r="G26" s="58">
        <v>0</v>
      </c>
      <c r="H26" s="56">
        <f t="shared" si="2"/>
        <v>0</v>
      </c>
      <c r="I26" s="56">
        <f t="shared" si="3"/>
        <v>0</v>
      </c>
      <c r="J26" s="58">
        <v>0</v>
      </c>
      <c r="K26" s="56">
        <f t="shared" si="4"/>
        <v>0</v>
      </c>
      <c r="L26" s="56">
        <f t="shared" si="5"/>
        <v>0</v>
      </c>
      <c r="M26" s="58">
        <v>0</v>
      </c>
      <c r="N26" s="56">
        <f t="shared" si="6"/>
        <v>0</v>
      </c>
      <c r="O26" s="56">
        <f t="shared" si="7"/>
        <v>0</v>
      </c>
      <c r="P26" s="58">
        <v>2</v>
      </c>
      <c r="Q26" s="56">
        <f t="shared" si="8"/>
        <v>65</v>
      </c>
      <c r="R26" s="56">
        <f t="shared" si="9"/>
        <v>725.3555392441309</v>
      </c>
      <c r="S26" s="58">
        <v>2</v>
      </c>
      <c r="T26" s="56">
        <f t="shared" si="10"/>
        <v>65</v>
      </c>
      <c r="U26" s="56">
        <f t="shared" si="11"/>
        <v>725.3555392441309</v>
      </c>
      <c r="V26" s="59">
        <v>1</v>
      </c>
      <c r="W26" s="61">
        <f t="shared" si="12"/>
        <v>32.5</v>
      </c>
      <c r="X26" s="61">
        <f t="shared" si="13"/>
        <v>362.67776962206545</v>
      </c>
      <c r="Y26" s="58">
        <v>4</v>
      </c>
      <c r="Z26" s="61">
        <f t="shared" si="14"/>
        <v>130</v>
      </c>
      <c r="AA26" s="61">
        <f t="shared" si="15"/>
        <v>1450.7110784882618</v>
      </c>
      <c r="AB26" s="58">
        <v>1</v>
      </c>
      <c r="AC26" s="61">
        <f t="shared" si="16"/>
        <v>32.5</v>
      </c>
      <c r="AD26" s="61">
        <f t="shared" si="17"/>
        <v>362.67776962206545</v>
      </c>
      <c r="AE26" s="58">
        <v>0</v>
      </c>
      <c r="AF26" s="61">
        <f t="shared" si="18"/>
        <v>0</v>
      </c>
      <c r="AG26" s="61">
        <f t="shared" si="19"/>
        <v>0</v>
      </c>
      <c r="AH26" s="58">
        <v>0</v>
      </c>
      <c r="AI26" s="61">
        <f t="shared" si="20"/>
        <v>0</v>
      </c>
      <c r="AJ26" s="61">
        <f t="shared" si="21"/>
        <v>0</v>
      </c>
      <c r="AK26" s="58"/>
      <c r="AL26" s="61">
        <f t="shared" si="22"/>
        <v>0</v>
      </c>
      <c r="AM26" s="61">
        <f t="shared" si="23"/>
        <v>0</v>
      </c>
      <c r="AN26" s="58"/>
      <c r="AO26" s="61">
        <f t="shared" si="24"/>
        <v>0</v>
      </c>
      <c r="AP26" s="61">
        <f t="shared" si="25"/>
        <v>0</v>
      </c>
      <c r="AQ26" s="62"/>
      <c r="AR26" s="61">
        <f t="shared" si="26"/>
        <v>0</v>
      </c>
      <c r="AS26" s="61">
        <f t="shared" si="27"/>
        <v>0</v>
      </c>
      <c r="AT26" s="58"/>
      <c r="AU26" s="61">
        <f t="shared" si="28"/>
        <v>0</v>
      </c>
      <c r="AV26" s="61">
        <f t="shared" si="29"/>
        <v>0</v>
      </c>
      <c r="AW26" s="61">
        <v>0</v>
      </c>
      <c r="AX26" s="61">
        <f t="shared" si="30"/>
        <v>0</v>
      </c>
      <c r="AY26" s="61">
        <f t="shared" si="31"/>
        <v>0</v>
      </c>
      <c r="AZ26" s="62"/>
      <c r="BA26" s="61">
        <f t="shared" si="32"/>
        <v>0</v>
      </c>
      <c r="BB26" s="61">
        <f t="shared" si="33"/>
        <v>0</v>
      </c>
      <c r="BC26" s="62"/>
      <c r="BD26" s="61">
        <f t="shared" si="34"/>
        <v>0</v>
      </c>
      <c r="BE26" s="61">
        <f t="shared" si="35"/>
        <v>0</v>
      </c>
      <c r="BF26" s="62"/>
      <c r="BG26" s="61">
        <f t="shared" si="36"/>
        <v>0</v>
      </c>
      <c r="BH26" s="61">
        <f t="shared" si="37"/>
        <v>0</v>
      </c>
      <c r="BI26" s="62"/>
      <c r="BJ26" s="61">
        <f t="shared" si="38"/>
        <v>0</v>
      </c>
      <c r="BK26" s="61">
        <f t="shared" si="39"/>
        <v>0</v>
      </c>
      <c r="BL26" s="60"/>
      <c r="BM26" s="61">
        <f t="shared" si="40"/>
        <v>0</v>
      </c>
      <c r="BN26" s="61">
        <f t="shared" si="41"/>
        <v>0</v>
      </c>
      <c r="BO26" s="60"/>
      <c r="BP26" s="61">
        <f t="shared" si="42"/>
        <v>0</v>
      </c>
      <c r="BQ26" s="61">
        <f t="shared" si="43"/>
        <v>0</v>
      </c>
      <c r="BR26" s="58"/>
      <c r="BS26" s="61">
        <f t="shared" si="44"/>
        <v>0</v>
      </c>
      <c r="BT26" s="61">
        <f t="shared" si="45"/>
        <v>0</v>
      </c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2"/>
      <c r="CL26" s="42"/>
      <c r="CM26" s="42"/>
      <c r="CN26" s="42"/>
    </row>
    <row r="27" spans="1:92" s="41" customFormat="1" ht="12.75">
      <c r="A27" s="53">
        <f t="shared" si="46"/>
        <v>33</v>
      </c>
      <c r="B27" s="54" t="s">
        <v>1</v>
      </c>
      <c r="C27" s="55">
        <f t="shared" si="47"/>
        <v>33.9</v>
      </c>
      <c r="D27" s="58">
        <v>0</v>
      </c>
      <c r="E27" s="56">
        <f t="shared" si="0"/>
        <v>0</v>
      </c>
      <c r="F27" s="56">
        <f t="shared" si="1"/>
        <v>0</v>
      </c>
      <c r="G27" s="58">
        <v>0</v>
      </c>
      <c r="H27" s="56">
        <f t="shared" si="2"/>
        <v>0</v>
      </c>
      <c r="I27" s="56">
        <f t="shared" si="3"/>
        <v>0</v>
      </c>
      <c r="J27" s="58">
        <v>1</v>
      </c>
      <c r="K27" s="56">
        <f t="shared" si="4"/>
        <v>33.5</v>
      </c>
      <c r="L27" s="56">
        <f t="shared" si="5"/>
        <v>401.9418667145231</v>
      </c>
      <c r="M27" s="58">
        <v>2</v>
      </c>
      <c r="N27" s="56">
        <f t="shared" si="6"/>
        <v>67</v>
      </c>
      <c r="O27" s="56">
        <f t="shared" si="7"/>
        <v>803.8837334290462</v>
      </c>
      <c r="P27" s="58">
        <v>2</v>
      </c>
      <c r="Q27" s="56">
        <f t="shared" si="8"/>
        <v>67</v>
      </c>
      <c r="R27" s="56">
        <f t="shared" si="9"/>
        <v>803.8837334290462</v>
      </c>
      <c r="S27" s="58">
        <v>2</v>
      </c>
      <c r="T27" s="56">
        <f t="shared" si="10"/>
        <v>67</v>
      </c>
      <c r="U27" s="56">
        <f t="shared" si="11"/>
        <v>803.8837334290462</v>
      </c>
      <c r="V27" s="59">
        <v>0</v>
      </c>
      <c r="W27" s="56">
        <f t="shared" si="12"/>
        <v>0</v>
      </c>
      <c r="X27" s="56">
        <f t="shared" si="13"/>
        <v>0</v>
      </c>
      <c r="Y27" s="58">
        <v>0</v>
      </c>
      <c r="Z27" s="56">
        <f t="shared" si="14"/>
        <v>0</v>
      </c>
      <c r="AA27" s="56">
        <f t="shared" si="15"/>
        <v>0</v>
      </c>
      <c r="AB27" s="58">
        <v>0</v>
      </c>
      <c r="AC27" s="56">
        <f t="shared" si="16"/>
        <v>0</v>
      </c>
      <c r="AD27" s="56">
        <f t="shared" si="17"/>
        <v>0</v>
      </c>
      <c r="AE27" s="58">
        <v>0</v>
      </c>
      <c r="AF27" s="56">
        <f t="shared" si="18"/>
        <v>0</v>
      </c>
      <c r="AG27" s="56">
        <f t="shared" si="19"/>
        <v>0</v>
      </c>
      <c r="AH27" s="58">
        <v>0</v>
      </c>
      <c r="AI27" s="56">
        <f t="shared" si="20"/>
        <v>0</v>
      </c>
      <c r="AJ27" s="56">
        <f t="shared" si="21"/>
        <v>0</v>
      </c>
      <c r="AK27" s="58"/>
      <c r="AL27" s="56">
        <f t="shared" si="22"/>
        <v>0</v>
      </c>
      <c r="AM27" s="56">
        <f t="shared" si="23"/>
        <v>0</v>
      </c>
      <c r="AN27" s="58"/>
      <c r="AO27" s="56">
        <f t="shared" si="24"/>
        <v>0</v>
      </c>
      <c r="AP27" s="56">
        <f t="shared" si="25"/>
        <v>0</v>
      </c>
      <c r="AQ27" s="60"/>
      <c r="AR27" s="56">
        <f t="shared" si="26"/>
        <v>0</v>
      </c>
      <c r="AS27" s="56">
        <f t="shared" si="27"/>
        <v>0</v>
      </c>
      <c r="AT27" s="60"/>
      <c r="AU27" s="56">
        <f t="shared" si="28"/>
        <v>0</v>
      </c>
      <c r="AV27" s="56">
        <f t="shared" si="29"/>
        <v>0</v>
      </c>
      <c r="AW27" s="63">
        <v>0</v>
      </c>
      <c r="AX27" s="56">
        <f t="shared" si="30"/>
        <v>0</v>
      </c>
      <c r="AY27" s="56">
        <f t="shared" si="31"/>
        <v>0</v>
      </c>
      <c r="AZ27" s="60"/>
      <c r="BA27" s="56">
        <f t="shared" si="32"/>
        <v>0</v>
      </c>
      <c r="BB27" s="56">
        <f t="shared" si="33"/>
        <v>0</v>
      </c>
      <c r="BC27" s="60"/>
      <c r="BD27" s="56">
        <f t="shared" si="34"/>
        <v>0</v>
      </c>
      <c r="BE27" s="56">
        <f t="shared" si="35"/>
        <v>0</v>
      </c>
      <c r="BF27" s="60"/>
      <c r="BG27" s="56">
        <f t="shared" si="36"/>
        <v>0</v>
      </c>
      <c r="BH27" s="56">
        <f t="shared" si="37"/>
        <v>0</v>
      </c>
      <c r="BI27" s="60"/>
      <c r="BJ27" s="56">
        <f t="shared" si="38"/>
        <v>0</v>
      </c>
      <c r="BK27" s="56">
        <f t="shared" si="39"/>
        <v>0</v>
      </c>
      <c r="BL27" s="60"/>
      <c r="BM27" s="56">
        <f t="shared" si="40"/>
        <v>0</v>
      </c>
      <c r="BN27" s="56">
        <f t="shared" si="41"/>
        <v>0</v>
      </c>
      <c r="BO27" s="60"/>
      <c r="BP27" s="56">
        <f t="shared" si="42"/>
        <v>0</v>
      </c>
      <c r="BQ27" s="56">
        <f t="shared" si="43"/>
        <v>0</v>
      </c>
      <c r="BR27" s="58"/>
      <c r="BS27" s="56">
        <f t="shared" si="44"/>
        <v>0</v>
      </c>
      <c r="BT27" s="56">
        <f t="shared" si="45"/>
        <v>0</v>
      </c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2"/>
      <c r="CL27" s="42"/>
      <c r="CM27" s="42"/>
      <c r="CN27" s="42"/>
    </row>
    <row r="28" spans="1:92" s="41" customFormat="1" ht="12.75">
      <c r="A28" s="53">
        <f t="shared" si="46"/>
        <v>34</v>
      </c>
      <c r="B28" s="54" t="s">
        <v>1</v>
      </c>
      <c r="C28" s="55">
        <f t="shared" si="47"/>
        <v>34.9</v>
      </c>
      <c r="D28" s="58">
        <v>0</v>
      </c>
      <c r="E28" s="56">
        <f t="shared" si="0"/>
        <v>0</v>
      </c>
      <c r="F28" s="56">
        <f t="shared" si="1"/>
        <v>0</v>
      </c>
      <c r="G28" s="58">
        <v>0</v>
      </c>
      <c r="H28" s="56">
        <f t="shared" si="2"/>
        <v>0</v>
      </c>
      <c r="I28" s="56">
        <f t="shared" si="3"/>
        <v>0</v>
      </c>
      <c r="J28" s="58">
        <v>0</v>
      </c>
      <c r="K28" s="56">
        <f t="shared" si="4"/>
        <v>0</v>
      </c>
      <c r="L28" s="56">
        <f t="shared" si="5"/>
        <v>0</v>
      </c>
      <c r="M28" s="58">
        <v>2</v>
      </c>
      <c r="N28" s="56">
        <f t="shared" si="6"/>
        <v>69</v>
      </c>
      <c r="O28" s="56">
        <f t="shared" si="7"/>
        <v>888.2236823321483</v>
      </c>
      <c r="P28" s="58">
        <v>5</v>
      </c>
      <c r="Q28" s="56">
        <f t="shared" si="8"/>
        <v>172.5</v>
      </c>
      <c r="R28" s="56">
        <f t="shared" si="9"/>
        <v>2220.559205830371</v>
      </c>
      <c r="S28" s="58">
        <v>3</v>
      </c>
      <c r="T28" s="56">
        <f t="shared" si="10"/>
        <v>103.5</v>
      </c>
      <c r="U28" s="56">
        <f t="shared" si="11"/>
        <v>1332.3355234982225</v>
      </c>
      <c r="V28" s="59">
        <v>0</v>
      </c>
      <c r="W28" s="56">
        <f t="shared" si="12"/>
        <v>0</v>
      </c>
      <c r="X28" s="56">
        <f t="shared" si="13"/>
        <v>0</v>
      </c>
      <c r="Y28" s="58">
        <v>0</v>
      </c>
      <c r="Z28" s="56">
        <f t="shared" si="14"/>
        <v>0</v>
      </c>
      <c r="AA28" s="56">
        <f t="shared" si="15"/>
        <v>0</v>
      </c>
      <c r="AB28" s="58">
        <v>0</v>
      </c>
      <c r="AC28" s="56">
        <f t="shared" si="16"/>
        <v>0</v>
      </c>
      <c r="AD28" s="56">
        <f t="shared" si="17"/>
        <v>0</v>
      </c>
      <c r="AE28" s="58">
        <v>0</v>
      </c>
      <c r="AF28" s="56">
        <f t="shared" si="18"/>
        <v>0</v>
      </c>
      <c r="AG28" s="56">
        <f t="shared" si="19"/>
        <v>0</v>
      </c>
      <c r="AH28" s="58">
        <v>0</v>
      </c>
      <c r="AI28" s="56">
        <f t="shared" si="20"/>
        <v>0</v>
      </c>
      <c r="AJ28" s="56">
        <f t="shared" si="21"/>
        <v>0</v>
      </c>
      <c r="AK28" s="58"/>
      <c r="AL28" s="56">
        <f t="shared" si="22"/>
        <v>0</v>
      </c>
      <c r="AM28" s="56">
        <f t="shared" si="23"/>
        <v>0</v>
      </c>
      <c r="AN28" s="60"/>
      <c r="AO28" s="56">
        <f t="shared" si="24"/>
        <v>0</v>
      </c>
      <c r="AP28" s="56">
        <f t="shared" si="25"/>
        <v>0</v>
      </c>
      <c r="AQ28" s="60"/>
      <c r="AR28" s="56">
        <f t="shared" si="26"/>
        <v>0</v>
      </c>
      <c r="AS28" s="56">
        <f t="shared" si="27"/>
        <v>0</v>
      </c>
      <c r="AT28" s="60"/>
      <c r="AU28" s="56">
        <f t="shared" si="28"/>
        <v>0</v>
      </c>
      <c r="AV28" s="56">
        <f t="shared" si="29"/>
        <v>0</v>
      </c>
      <c r="AW28" s="63">
        <v>0</v>
      </c>
      <c r="AX28" s="56">
        <f t="shared" si="30"/>
        <v>0</v>
      </c>
      <c r="AY28" s="56">
        <f t="shared" si="31"/>
        <v>0</v>
      </c>
      <c r="AZ28" s="60"/>
      <c r="BA28" s="56">
        <f t="shared" si="32"/>
        <v>0</v>
      </c>
      <c r="BB28" s="56">
        <f t="shared" si="33"/>
        <v>0</v>
      </c>
      <c r="BC28" s="60"/>
      <c r="BD28" s="56">
        <f t="shared" si="34"/>
        <v>0</v>
      </c>
      <c r="BE28" s="56">
        <f t="shared" si="35"/>
        <v>0</v>
      </c>
      <c r="BF28" s="60"/>
      <c r="BG28" s="56">
        <f t="shared" si="36"/>
        <v>0</v>
      </c>
      <c r="BH28" s="56">
        <f t="shared" si="37"/>
        <v>0</v>
      </c>
      <c r="BI28" s="60"/>
      <c r="BJ28" s="56">
        <f t="shared" si="38"/>
        <v>0</v>
      </c>
      <c r="BK28" s="56">
        <f t="shared" si="39"/>
        <v>0</v>
      </c>
      <c r="BL28" s="60"/>
      <c r="BM28" s="56">
        <f t="shared" si="40"/>
        <v>0</v>
      </c>
      <c r="BN28" s="56">
        <f t="shared" si="41"/>
        <v>0</v>
      </c>
      <c r="BO28" s="60"/>
      <c r="BP28" s="56">
        <f t="shared" si="42"/>
        <v>0</v>
      </c>
      <c r="BQ28" s="56">
        <f t="shared" si="43"/>
        <v>0</v>
      </c>
      <c r="BR28" s="58"/>
      <c r="BS28" s="56">
        <f t="shared" si="44"/>
        <v>0</v>
      </c>
      <c r="BT28" s="56">
        <f t="shared" si="45"/>
        <v>0</v>
      </c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2"/>
      <c r="CL28" s="42"/>
      <c r="CM28" s="42"/>
      <c r="CN28" s="42"/>
    </row>
    <row r="29" spans="1:92" s="41" customFormat="1" ht="12.75">
      <c r="A29" s="53">
        <f t="shared" si="46"/>
        <v>35</v>
      </c>
      <c r="B29" s="54" t="s">
        <v>1</v>
      </c>
      <c r="C29" s="55">
        <f t="shared" si="47"/>
        <v>35.9</v>
      </c>
      <c r="D29" s="58">
        <v>0</v>
      </c>
      <c r="E29" s="56">
        <f t="shared" si="0"/>
        <v>0</v>
      </c>
      <c r="F29" s="56">
        <f t="shared" si="1"/>
        <v>0</v>
      </c>
      <c r="G29" s="58">
        <v>1</v>
      </c>
      <c r="H29" s="56">
        <f t="shared" si="2"/>
        <v>35.5</v>
      </c>
      <c r="I29" s="56">
        <f t="shared" si="3"/>
        <v>489.3091250056671</v>
      </c>
      <c r="J29" s="58">
        <v>2</v>
      </c>
      <c r="K29" s="56">
        <f t="shared" si="4"/>
        <v>71</v>
      </c>
      <c r="L29" s="56">
        <f t="shared" si="5"/>
        <v>978.6182500113342</v>
      </c>
      <c r="M29" s="58">
        <v>3</v>
      </c>
      <c r="N29" s="56">
        <f t="shared" si="6"/>
        <v>106.5</v>
      </c>
      <c r="O29" s="56">
        <f t="shared" si="7"/>
        <v>1467.9273750170014</v>
      </c>
      <c r="P29" s="58">
        <v>0</v>
      </c>
      <c r="Q29" s="56">
        <f t="shared" si="8"/>
        <v>0</v>
      </c>
      <c r="R29" s="56">
        <f t="shared" si="9"/>
        <v>0</v>
      </c>
      <c r="S29" s="58">
        <v>1</v>
      </c>
      <c r="T29" s="56">
        <f t="shared" si="10"/>
        <v>35.5</v>
      </c>
      <c r="U29" s="56">
        <f t="shared" si="11"/>
        <v>489.3091250056671</v>
      </c>
      <c r="V29" s="59">
        <v>0</v>
      </c>
      <c r="W29" s="56">
        <f t="shared" si="12"/>
        <v>0</v>
      </c>
      <c r="X29" s="56">
        <f t="shared" si="13"/>
        <v>0</v>
      </c>
      <c r="Y29" s="58">
        <v>0</v>
      </c>
      <c r="Z29" s="56">
        <f t="shared" si="14"/>
        <v>0</v>
      </c>
      <c r="AA29" s="56">
        <f t="shared" si="15"/>
        <v>0</v>
      </c>
      <c r="AB29" s="58">
        <v>0</v>
      </c>
      <c r="AC29" s="56">
        <f t="shared" si="16"/>
        <v>0</v>
      </c>
      <c r="AD29" s="56">
        <f t="shared" si="17"/>
        <v>0</v>
      </c>
      <c r="AE29" s="58">
        <v>0</v>
      </c>
      <c r="AF29" s="56">
        <f t="shared" si="18"/>
        <v>0</v>
      </c>
      <c r="AG29" s="56">
        <f t="shared" si="19"/>
        <v>0</v>
      </c>
      <c r="AH29" s="58">
        <v>0</v>
      </c>
      <c r="AI29" s="56">
        <f t="shared" si="20"/>
        <v>0</v>
      </c>
      <c r="AJ29" s="56">
        <f t="shared" si="21"/>
        <v>0</v>
      </c>
      <c r="AK29" s="58"/>
      <c r="AL29" s="56">
        <f t="shared" si="22"/>
        <v>0</v>
      </c>
      <c r="AM29" s="56">
        <f t="shared" si="23"/>
        <v>0</v>
      </c>
      <c r="AN29" s="60"/>
      <c r="AO29" s="56">
        <f t="shared" si="24"/>
        <v>0</v>
      </c>
      <c r="AP29" s="56">
        <f t="shared" si="25"/>
        <v>0</v>
      </c>
      <c r="AQ29" s="60"/>
      <c r="AR29" s="56">
        <f t="shared" si="26"/>
        <v>0</v>
      </c>
      <c r="AS29" s="56">
        <f t="shared" si="27"/>
        <v>0</v>
      </c>
      <c r="AT29" s="60"/>
      <c r="AU29" s="56">
        <f t="shared" si="28"/>
        <v>0</v>
      </c>
      <c r="AV29" s="56">
        <f t="shared" si="29"/>
        <v>0</v>
      </c>
      <c r="AW29" s="63">
        <v>0</v>
      </c>
      <c r="AX29" s="56">
        <f t="shared" si="30"/>
        <v>0</v>
      </c>
      <c r="AY29" s="56">
        <f t="shared" si="31"/>
        <v>0</v>
      </c>
      <c r="AZ29" s="60"/>
      <c r="BA29" s="56">
        <f t="shared" si="32"/>
        <v>0</v>
      </c>
      <c r="BB29" s="56">
        <f t="shared" si="33"/>
        <v>0</v>
      </c>
      <c r="BC29" s="60"/>
      <c r="BD29" s="56">
        <f t="shared" si="34"/>
        <v>0</v>
      </c>
      <c r="BE29" s="56">
        <f t="shared" si="35"/>
        <v>0</v>
      </c>
      <c r="BF29" s="60"/>
      <c r="BG29" s="56">
        <f t="shared" si="36"/>
        <v>0</v>
      </c>
      <c r="BH29" s="56">
        <f t="shared" si="37"/>
        <v>0</v>
      </c>
      <c r="BI29" s="60"/>
      <c r="BJ29" s="56">
        <f t="shared" si="38"/>
        <v>0</v>
      </c>
      <c r="BK29" s="56">
        <f t="shared" si="39"/>
        <v>0</v>
      </c>
      <c r="BL29" s="60"/>
      <c r="BM29" s="56">
        <f t="shared" si="40"/>
        <v>0</v>
      </c>
      <c r="BN29" s="56">
        <f t="shared" si="41"/>
        <v>0</v>
      </c>
      <c r="BO29" s="60"/>
      <c r="BP29" s="56">
        <f t="shared" si="42"/>
        <v>0</v>
      </c>
      <c r="BQ29" s="56">
        <f t="shared" si="43"/>
        <v>0</v>
      </c>
      <c r="BR29" s="58"/>
      <c r="BS29" s="56">
        <f t="shared" si="44"/>
        <v>0</v>
      </c>
      <c r="BT29" s="56">
        <f t="shared" si="45"/>
        <v>0</v>
      </c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2"/>
      <c r="CL29" s="42"/>
      <c r="CM29" s="42"/>
      <c r="CN29" s="42"/>
    </row>
    <row r="30" spans="1:92" s="41" customFormat="1" ht="12.75">
      <c r="A30" s="53">
        <f t="shared" si="46"/>
        <v>36</v>
      </c>
      <c r="B30" s="54" t="s">
        <v>1</v>
      </c>
      <c r="C30" s="55">
        <f t="shared" si="47"/>
        <v>36.9</v>
      </c>
      <c r="D30" s="58">
        <v>0</v>
      </c>
      <c r="E30" s="56">
        <f t="shared" si="0"/>
        <v>0</v>
      </c>
      <c r="F30" s="56">
        <f t="shared" si="1"/>
        <v>0</v>
      </c>
      <c r="G30" s="58">
        <v>1</v>
      </c>
      <c r="H30" s="56">
        <f t="shared" si="2"/>
        <v>36.5</v>
      </c>
      <c r="I30" s="56">
        <f t="shared" si="3"/>
        <v>537.6565378000712</v>
      </c>
      <c r="J30" s="60">
        <v>3</v>
      </c>
      <c r="K30" s="56">
        <f t="shared" si="4"/>
        <v>109.5</v>
      </c>
      <c r="L30" s="56">
        <f t="shared" si="5"/>
        <v>1612.9696134002136</v>
      </c>
      <c r="M30" s="60">
        <v>0</v>
      </c>
      <c r="N30" s="56">
        <f t="shared" si="6"/>
        <v>0</v>
      </c>
      <c r="O30" s="56">
        <f t="shared" si="7"/>
        <v>0</v>
      </c>
      <c r="P30" s="58">
        <v>0</v>
      </c>
      <c r="Q30" s="56">
        <f t="shared" si="8"/>
        <v>0</v>
      </c>
      <c r="R30" s="56">
        <f t="shared" si="9"/>
        <v>0</v>
      </c>
      <c r="S30" s="58">
        <v>0</v>
      </c>
      <c r="T30" s="56">
        <f t="shared" si="10"/>
        <v>0</v>
      </c>
      <c r="U30" s="56">
        <f t="shared" si="11"/>
        <v>0</v>
      </c>
      <c r="V30" s="59">
        <v>0</v>
      </c>
      <c r="W30" s="56">
        <f t="shared" si="12"/>
        <v>0</v>
      </c>
      <c r="X30" s="56">
        <f t="shared" si="13"/>
        <v>0</v>
      </c>
      <c r="Y30" s="58">
        <v>0</v>
      </c>
      <c r="Z30" s="56">
        <f t="shared" si="14"/>
        <v>0</v>
      </c>
      <c r="AA30" s="56">
        <f t="shared" si="15"/>
        <v>0</v>
      </c>
      <c r="AB30" s="58">
        <v>0</v>
      </c>
      <c r="AC30" s="56">
        <f t="shared" si="16"/>
        <v>0</v>
      </c>
      <c r="AD30" s="56">
        <f t="shared" si="17"/>
        <v>0</v>
      </c>
      <c r="AE30" s="58">
        <v>0</v>
      </c>
      <c r="AF30" s="56">
        <f t="shared" si="18"/>
        <v>0</v>
      </c>
      <c r="AG30" s="56">
        <f t="shared" si="19"/>
        <v>0</v>
      </c>
      <c r="AH30" s="58">
        <v>0</v>
      </c>
      <c r="AI30" s="56">
        <f t="shared" si="20"/>
        <v>0</v>
      </c>
      <c r="AJ30" s="56">
        <f t="shared" si="21"/>
        <v>0</v>
      </c>
      <c r="AK30" s="58"/>
      <c r="AL30" s="56">
        <f t="shared" si="22"/>
        <v>0</v>
      </c>
      <c r="AM30" s="56">
        <f t="shared" si="23"/>
        <v>0</v>
      </c>
      <c r="AN30" s="60"/>
      <c r="AO30" s="56">
        <f t="shared" si="24"/>
        <v>0</v>
      </c>
      <c r="AP30" s="56">
        <f t="shared" si="25"/>
        <v>0</v>
      </c>
      <c r="AQ30" s="60"/>
      <c r="AR30" s="56">
        <f t="shared" si="26"/>
        <v>0</v>
      </c>
      <c r="AS30" s="56">
        <f t="shared" si="27"/>
        <v>0</v>
      </c>
      <c r="AT30" s="60"/>
      <c r="AU30" s="56">
        <f t="shared" si="28"/>
        <v>0</v>
      </c>
      <c r="AV30" s="56">
        <f t="shared" si="29"/>
        <v>0</v>
      </c>
      <c r="AW30" s="63">
        <v>0</v>
      </c>
      <c r="AX30" s="56">
        <f t="shared" si="30"/>
        <v>0</v>
      </c>
      <c r="AY30" s="56">
        <f t="shared" si="31"/>
        <v>0</v>
      </c>
      <c r="AZ30" s="60"/>
      <c r="BA30" s="56">
        <f t="shared" si="32"/>
        <v>0</v>
      </c>
      <c r="BB30" s="56">
        <f t="shared" si="33"/>
        <v>0</v>
      </c>
      <c r="BC30" s="60"/>
      <c r="BD30" s="56">
        <f t="shared" si="34"/>
        <v>0</v>
      </c>
      <c r="BE30" s="56">
        <f t="shared" si="35"/>
        <v>0</v>
      </c>
      <c r="BF30" s="60"/>
      <c r="BG30" s="56">
        <f t="shared" si="36"/>
        <v>0</v>
      </c>
      <c r="BH30" s="56">
        <f t="shared" si="37"/>
        <v>0</v>
      </c>
      <c r="BI30" s="60"/>
      <c r="BJ30" s="56">
        <f t="shared" si="38"/>
        <v>0</v>
      </c>
      <c r="BK30" s="56">
        <f t="shared" si="39"/>
        <v>0</v>
      </c>
      <c r="BL30" s="60"/>
      <c r="BM30" s="56">
        <f t="shared" si="40"/>
        <v>0</v>
      </c>
      <c r="BN30" s="56">
        <f t="shared" si="41"/>
        <v>0</v>
      </c>
      <c r="BO30" s="60"/>
      <c r="BP30" s="56">
        <f t="shared" si="42"/>
        <v>0</v>
      </c>
      <c r="BQ30" s="56">
        <f t="shared" si="43"/>
        <v>0</v>
      </c>
      <c r="BR30" s="58"/>
      <c r="BS30" s="56">
        <f t="shared" si="44"/>
        <v>0</v>
      </c>
      <c r="BT30" s="56">
        <f t="shared" si="45"/>
        <v>0</v>
      </c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2"/>
      <c r="CL30" s="42"/>
      <c r="CM30" s="42"/>
      <c r="CN30" s="42"/>
    </row>
    <row r="31" spans="1:92" s="41" customFormat="1" ht="12.75">
      <c r="A31" s="53">
        <f t="shared" si="46"/>
        <v>37</v>
      </c>
      <c r="B31" s="54" t="s">
        <v>1</v>
      </c>
      <c r="C31" s="55">
        <f t="shared" si="47"/>
        <v>37.9</v>
      </c>
      <c r="D31" s="58">
        <v>0</v>
      </c>
      <c r="E31" s="56">
        <f t="shared" si="0"/>
        <v>0</v>
      </c>
      <c r="F31" s="56">
        <f t="shared" si="1"/>
        <v>0</v>
      </c>
      <c r="G31" s="63">
        <v>2</v>
      </c>
      <c r="H31" s="56">
        <f t="shared" si="2"/>
        <v>75</v>
      </c>
      <c r="I31" s="56">
        <f t="shared" si="3"/>
        <v>1178.5565254852265</v>
      </c>
      <c r="J31" s="60">
        <v>0</v>
      </c>
      <c r="K31" s="56">
        <f t="shared" si="4"/>
        <v>0</v>
      </c>
      <c r="L31" s="56">
        <f t="shared" si="5"/>
        <v>0</v>
      </c>
      <c r="M31" s="60">
        <v>0</v>
      </c>
      <c r="N31" s="56">
        <f t="shared" si="6"/>
        <v>0</v>
      </c>
      <c r="O31" s="56">
        <f t="shared" si="7"/>
        <v>0</v>
      </c>
      <c r="P31" s="58">
        <v>0</v>
      </c>
      <c r="Q31" s="56">
        <f t="shared" si="8"/>
        <v>0</v>
      </c>
      <c r="R31" s="56">
        <f t="shared" si="9"/>
        <v>0</v>
      </c>
      <c r="S31" s="58">
        <v>0</v>
      </c>
      <c r="T31" s="56">
        <f t="shared" si="10"/>
        <v>0</v>
      </c>
      <c r="U31" s="56">
        <f t="shared" si="11"/>
        <v>0</v>
      </c>
      <c r="V31" s="59">
        <v>0</v>
      </c>
      <c r="W31" s="56">
        <f t="shared" si="12"/>
        <v>0</v>
      </c>
      <c r="X31" s="56">
        <f t="shared" si="13"/>
        <v>0</v>
      </c>
      <c r="Y31" s="58">
        <v>0</v>
      </c>
      <c r="Z31" s="56">
        <f t="shared" si="14"/>
        <v>0</v>
      </c>
      <c r="AA31" s="56">
        <f t="shared" si="15"/>
        <v>0</v>
      </c>
      <c r="AB31" s="58">
        <v>0</v>
      </c>
      <c r="AC31" s="56">
        <f t="shared" si="16"/>
        <v>0</v>
      </c>
      <c r="AD31" s="56">
        <f t="shared" si="17"/>
        <v>0</v>
      </c>
      <c r="AE31" s="58">
        <v>0</v>
      </c>
      <c r="AF31" s="56">
        <f t="shared" si="18"/>
        <v>0</v>
      </c>
      <c r="AG31" s="56">
        <f t="shared" si="19"/>
        <v>0</v>
      </c>
      <c r="AH31" s="58">
        <v>0</v>
      </c>
      <c r="AI31" s="56">
        <f t="shared" si="20"/>
        <v>0</v>
      </c>
      <c r="AJ31" s="56">
        <f t="shared" si="21"/>
        <v>0</v>
      </c>
      <c r="AK31" s="60"/>
      <c r="AL31" s="56">
        <f t="shared" si="22"/>
        <v>0</v>
      </c>
      <c r="AM31" s="56">
        <f t="shared" si="23"/>
        <v>0</v>
      </c>
      <c r="AN31" s="60"/>
      <c r="AO31" s="56">
        <f t="shared" si="24"/>
        <v>0</v>
      </c>
      <c r="AP31" s="56">
        <f t="shared" si="25"/>
        <v>0</v>
      </c>
      <c r="AQ31" s="60"/>
      <c r="AR31" s="56">
        <f t="shared" si="26"/>
        <v>0</v>
      </c>
      <c r="AS31" s="56">
        <f t="shared" si="27"/>
        <v>0</v>
      </c>
      <c r="AT31" s="60"/>
      <c r="AU31" s="56">
        <f t="shared" si="28"/>
        <v>0</v>
      </c>
      <c r="AV31" s="56">
        <f t="shared" si="29"/>
        <v>0</v>
      </c>
      <c r="AW31" s="60">
        <v>0</v>
      </c>
      <c r="AX31" s="56">
        <f t="shared" si="30"/>
        <v>0</v>
      </c>
      <c r="AY31" s="56">
        <f t="shared" si="31"/>
        <v>0</v>
      </c>
      <c r="AZ31" s="60"/>
      <c r="BA31" s="56">
        <f t="shared" si="32"/>
        <v>0</v>
      </c>
      <c r="BB31" s="56">
        <f t="shared" si="33"/>
        <v>0</v>
      </c>
      <c r="BC31" s="60"/>
      <c r="BD31" s="56">
        <f t="shared" si="34"/>
        <v>0</v>
      </c>
      <c r="BE31" s="56">
        <f t="shared" si="35"/>
        <v>0</v>
      </c>
      <c r="BF31" s="60"/>
      <c r="BG31" s="56">
        <f t="shared" si="36"/>
        <v>0</v>
      </c>
      <c r="BH31" s="56">
        <f t="shared" si="37"/>
        <v>0</v>
      </c>
      <c r="BI31" s="60"/>
      <c r="BJ31" s="56">
        <f t="shared" si="38"/>
        <v>0</v>
      </c>
      <c r="BK31" s="56">
        <f t="shared" si="39"/>
        <v>0</v>
      </c>
      <c r="BL31" s="60"/>
      <c r="BM31" s="56">
        <f t="shared" si="40"/>
        <v>0</v>
      </c>
      <c r="BN31" s="56">
        <f t="shared" si="41"/>
        <v>0</v>
      </c>
      <c r="BO31" s="60"/>
      <c r="BP31" s="56">
        <f t="shared" si="42"/>
        <v>0</v>
      </c>
      <c r="BQ31" s="56">
        <f t="shared" si="43"/>
        <v>0</v>
      </c>
      <c r="BR31" s="58"/>
      <c r="BS31" s="56">
        <f t="shared" si="44"/>
        <v>0</v>
      </c>
      <c r="BT31" s="56">
        <f t="shared" si="45"/>
        <v>0</v>
      </c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2"/>
      <c r="CL31" s="42"/>
      <c r="CM31" s="42"/>
      <c r="CN31" s="42"/>
    </row>
    <row r="32" spans="1:92" s="41" customFormat="1" ht="12.75">
      <c r="A32" s="53">
        <f t="shared" si="46"/>
        <v>38</v>
      </c>
      <c r="B32" s="54" t="s">
        <v>1</v>
      </c>
      <c r="C32" s="55">
        <f t="shared" si="47"/>
        <v>38.9</v>
      </c>
      <c r="D32" s="58">
        <v>2</v>
      </c>
      <c r="E32" s="56">
        <f t="shared" si="0"/>
        <v>77</v>
      </c>
      <c r="F32" s="56">
        <f t="shared" si="1"/>
        <v>1288.5996476037487</v>
      </c>
      <c r="G32" s="60">
        <v>0</v>
      </c>
      <c r="H32" s="56">
        <f t="shared" si="2"/>
        <v>0</v>
      </c>
      <c r="I32" s="56">
        <f t="shared" si="3"/>
        <v>0</v>
      </c>
      <c r="J32" s="60">
        <v>3</v>
      </c>
      <c r="K32" s="56">
        <f t="shared" si="4"/>
        <v>115.5</v>
      </c>
      <c r="L32" s="56">
        <f t="shared" si="5"/>
        <v>1932.899471405623</v>
      </c>
      <c r="M32" s="60">
        <v>0</v>
      </c>
      <c r="N32" s="56">
        <f t="shared" si="6"/>
        <v>0</v>
      </c>
      <c r="O32" s="56">
        <f t="shared" si="7"/>
        <v>0</v>
      </c>
      <c r="P32" s="60">
        <v>0</v>
      </c>
      <c r="Q32" s="56">
        <f t="shared" si="8"/>
        <v>0</v>
      </c>
      <c r="R32" s="56">
        <f t="shared" si="9"/>
        <v>0</v>
      </c>
      <c r="S32" s="58">
        <v>0</v>
      </c>
      <c r="T32" s="56">
        <f t="shared" si="10"/>
        <v>0</v>
      </c>
      <c r="U32" s="56">
        <f t="shared" si="11"/>
        <v>0</v>
      </c>
      <c r="V32" s="59">
        <v>0</v>
      </c>
      <c r="W32" s="56">
        <f t="shared" si="12"/>
        <v>0</v>
      </c>
      <c r="X32" s="56">
        <f t="shared" si="13"/>
        <v>0</v>
      </c>
      <c r="Y32" s="58">
        <v>0</v>
      </c>
      <c r="Z32" s="56">
        <f t="shared" si="14"/>
        <v>0</v>
      </c>
      <c r="AA32" s="56">
        <f t="shared" si="15"/>
        <v>0</v>
      </c>
      <c r="AB32" s="58">
        <v>0</v>
      </c>
      <c r="AC32" s="56">
        <f t="shared" si="16"/>
        <v>0</v>
      </c>
      <c r="AD32" s="56">
        <f t="shared" si="17"/>
        <v>0</v>
      </c>
      <c r="AE32" s="58">
        <v>0</v>
      </c>
      <c r="AF32" s="56">
        <f t="shared" si="18"/>
        <v>0</v>
      </c>
      <c r="AG32" s="56">
        <f t="shared" si="19"/>
        <v>0</v>
      </c>
      <c r="AH32" s="60">
        <v>0</v>
      </c>
      <c r="AI32" s="56">
        <f t="shared" si="20"/>
        <v>0</v>
      </c>
      <c r="AJ32" s="56">
        <f t="shared" si="21"/>
        <v>0</v>
      </c>
      <c r="AK32" s="60"/>
      <c r="AL32" s="56">
        <f t="shared" si="22"/>
        <v>0</v>
      </c>
      <c r="AM32" s="56">
        <f t="shared" si="23"/>
        <v>0</v>
      </c>
      <c r="AN32" s="60"/>
      <c r="AO32" s="56">
        <f t="shared" si="24"/>
        <v>0</v>
      </c>
      <c r="AP32" s="56">
        <f t="shared" si="25"/>
        <v>0</v>
      </c>
      <c r="AQ32" s="60"/>
      <c r="AR32" s="56">
        <f t="shared" si="26"/>
        <v>0</v>
      </c>
      <c r="AS32" s="56">
        <f t="shared" si="27"/>
        <v>0</v>
      </c>
      <c r="AT32" s="60"/>
      <c r="AU32" s="56">
        <f t="shared" si="28"/>
        <v>0</v>
      </c>
      <c r="AV32" s="56">
        <f t="shared" si="29"/>
        <v>0</v>
      </c>
      <c r="AW32" s="60">
        <v>0</v>
      </c>
      <c r="AX32" s="56">
        <f t="shared" si="30"/>
        <v>0</v>
      </c>
      <c r="AY32" s="56">
        <f t="shared" si="31"/>
        <v>0</v>
      </c>
      <c r="AZ32" s="60"/>
      <c r="BA32" s="56">
        <f t="shared" si="32"/>
        <v>0</v>
      </c>
      <c r="BB32" s="56">
        <f t="shared" si="33"/>
        <v>0</v>
      </c>
      <c r="BC32" s="60"/>
      <c r="BD32" s="56">
        <f t="shared" si="34"/>
        <v>0</v>
      </c>
      <c r="BE32" s="56">
        <f t="shared" si="35"/>
        <v>0</v>
      </c>
      <c r="BF32" s="60"/>
      <c r="BG32" s="56">
        <f t="shared" si="36"/>
        <v>0</v>
      </c>
      <c r="BH32" s="56">
        <f t="shared" si="37"/>
        <v>0</v>
      </c>
      <c r="BI32" s="60"/>
      <c r="BJ32" s="56">
        <f t="shared" si="38"/>
        <v>0</v>
      </c>
      <c r="BK32" s="56">
        <f t="shared" si="39"/>
        <v>0</v>
      </c>
      <c r="BL32" s="60"/>
      <c r="BM32" s="56">
        <f t="shared" si="40"/>
        <v>0</v>
      </c>
      <c r="BN32" s="56">
        <f t="shared" si="41"/>
        <v>0</v>
      </c>
      <c r="BO32" s="60"/>
      <c r="BP32" s="56">
        <f t="shared" si="42"/>
        <v>0</v>
      </c>
      <c r="BQ32" s="56">
        <f t="shared" si="43"/>
        <v>0</v>
      </c>
      <c r="BR32" s="58"/>
      <c r="BS32" s="56">
        <f t="shared" si="44"/>
        <v>0</v>
      </c>
      <c r="BT32" s="56">
        <f t="shared" si="45"/>
        <v>0</v>
      </c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2"/>
      <c r="CL32" s="42"/>
      <c r="CM32" s="42"/>
      <c r="CN32" s="42"/>
    </row>
    <row r="33" spans="1:92" s="41" customFormat="1" ht="12.75">
      <c r="A33" s="53">
        <f t="shared" si="46"/>
        <v>39</v>
      </c>
      <c r="B33" s="54" t="s">
        <v>1</v>
      </c>
      <c r="C33" s="55">
        <f t="shared" si="47"/>
        <v>39.9</v>
      </c>
      <c r="D33" s="60">
        <v>0</v>
      </c>
      <c r="E33" s="56">
        <f t="shared" si="0"/>
        <v>0</v>
      </c>
      <c r="F33" s="56">
        <f t="shared" si="1"/>
        <v>0</v>
      </c>
      <c r="G33" s="60">
        <v>2</v>
      </c>
      <c r="H33" s="56">
        <f t="shared" si="2"/>
        <v>79</v>
      </c>
      <c r="I33" s="56">
        <f t="shared" si="3"/>
        <v>1405.6961277122734</v>
      </c>
      <c r="J33" s="60">
        <v>0</v>
      </c>
      <c r="K33" s="56">
        <f t="shared" si="4"/>
        <v>0</v>
      </c>
      <c r="L33" s="56">
        <f t="shared" si="5"/>
        <v>0</v>
      </c>
      <c r="M33" s="60">
        <v>0</v>
      </c>
      <c r="N33" s="56">
        <f t="shared" si="6"/>
        <v>0</v>
      </c>
      <c r="O33" s="56">
        <f t="shared" si="7"/>
        <v>0</v>
      </c>
      <c r="P33" s="60">
        <v>0</v>
      </c>
      <c r="Q33" s="56">
        <f t="shared" si="8"/>
        <v>0</v>
      </c>
      <c r="R33" s="56">
        <f t="shared" si="9"/>
        <v>0</v>
      </c>
      <c r="S33" s="58">
        <v>0</v>
      </c>
      <c r="T33" s="56">
        <f t="shared" si="10"/>
        <v>0</v>
      </c>
      <c r="U33" s="56">
        <f t="shared" si="11"/>
        <v>0</v>
      </c>
      <c r="V33" s="60">
        <v>0</v>
      </c>
      <c r="W33" s="56">
        <f t="shared" si="12"/>
        <v>0</v>
      </c>
      <c r="X33" s="56">
        <f t="shared" si="13"/>
        <v>0</v>
      </c>
      <c r="Y33" s="58">
        <v>0</v>
      </c>
      <c r="Z33" s="56">
        <f t="shared" si="14"/>
        <v>0</v>
      </c>
      <c r="AA33" s="56">
        <f t="shared" si="15"/>
        <v>0</v>
      </c>
      <c r="AB33" s="58">
        <v>0</v>
      </c>
      <c r="AC33" s="56">
        <f t="shared" si="16"/>
        <v>0</v>
      </c>
      <c r="AD33" s="56">
        <f t="shared" si="17"/>
        <v>0</v>
      </c>
      <c r="AE33" s="58">
        <v>0</v>
      </c>
      <c r="AF33" s="56">
        <f t="shared" si="18"/>
        <v>0</v>
      </c>
      <c r="AG33" s="56">
        <f t="shared" si="19"/>
        <v>0</v>
      </c>
      <c r="AH33" s="60">
        <v>0</v>
      </c>
      <c r="AI33" s="56">
        <f t="shared" si="20"/>
        <v>0</v>
      </c>
      <c r="AJ33" s="56">
        <f t="shared" si="21"/>
        <v>0</v>
      </c>
      <c r="AK33" s="60"/>
      <c r="AL33" s="56">
        <f t="shared" si="22"/>
        <v>0</v>
      </c>
      <c r="AM33" s="56">
        <f t="shared" si="23"/>
        <v>0</v>
      </c>
      <c r="AN33" s="60"/>
      <c r="AO33" s="56">
        <f t="shared" si="24"/>
        <v>0</v>
      </c>
      <c r="AP33" s="56">
        <f t="shared" si="25"/>
        <v>0</v>
      </c>
      <c r="AQ33" s="60"/>
      <c r="AR33" s="56">
        <f t="shared" si="26"/>
        <v>0</v>
      </c>
      <c r="AS33" s="56">
        <f t="shared" si="27"/>
        <v>0</v>
      </c>
      <c r="AT33" s="60"/>
      <c r="AU33" s="56">
        <f t="shared" si="28"/>
        <v>0</v>
      </c>
      <c r="AV33" s="56">
        <f t="shared" si="29"/>
        <v>0</v>
      </c>
      <c r="AW33" s="60">
        <v>0</v>
      </c>
      <c r="AX33" s="56">
        <f t="shared" si="30"/>
        <v>0</v>
      </c>
      <c r="AY33" s="56">
        <f t="shared" si="31"/>
        <v>0</v>
      </c>
      <c r="AZ33" s="60"/>
      <c r="BA33" s="56">
        <f t="shared" si="32"/>
        <v>0</v>
      </c>
      <c r="BB33" s="56">
        <f t="shared" si="33"/>
        <v>0</v>
      </c>
      <c r="BC33" s="60"/>
      <c r="BD33" s="56">
        <f t="shared" si="34"/>
        <v>0</v>
      </c>
      <c r="BE33" s="56">
        <f t="shared" si="35"/>
        <v>0</v>
      </c>
      <c r="BF33" s="60"/>
      <c r="BG33" s="56">
        <f t="shared" si="36"/>
        <v>0</v>
      </c>
      <c r="BH33" s="56">
        <f t="shared" si="37"/>
        <v>0</v>
      </c>
      <c r="BI33" s="60"/>
      <c r="BJ33" s="56">
        <f t="shared" si="38"/>
        <v>0</v>
      </c>
      <c r="BK33" s="56">
        <f t="shared" si="39"/>
        <v>0</v>
      </c>
      <c r="BL33" s="60"/>
      <c r="BM33" s="56">
        <f t="shared" si="40"/>
        <v>0</v>
      </c>
      <c r="BN33" s="56">
        <f t="shared" si="41"/>
        <v>0</v>
      </c>
      <c r="BO33" s="60"/>
      <c r="BP33" s="56">
        <f t="shared" si="42"/>
        <v>0</v>
      </c>
      <c r="BQ33" s="56">
        <f t="shared" si="43"/>
        <v>0</v>
      </c>
      <c r="BR33" s="58"/>
      <c r="BS33" s="56">
        <f t="shared" si="44"/>
        <v>0</v>
      </c>
      <c r="BT33" s="56">
        <f t="shared" si="45"/>
        <v>0</v>
      </c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2"/>
      <c r="CL33" s="42"/>
      <c r="CM33" s="42"/>
      <c r="CN33" s="42"/>
    </row>
    <row r="34" spans="1:92" s="41" customFormat="1" ht="12.75">
      <c r="A34" s="53">
        <f t="shared" si="46"/>
        <v>40</v>
      </c>
      <c r="B34" s="54" t="s">
        <v>1</v>
      </c>
      <c r="C34" s="55">
        <f t="shared" si="47"/>
        <v>40.9</v>
      </c>
      <c r="D34" s="60">
        <v>1</v>
      </c>
      <c r="E34" s="56">
        <f t="shared" si="0"/>
        <v>40.5</v>
      </c>
      <c r="F34" s="56">
        <f t="shared" si="1"/>
        <v>765.0511237464228</v>
      </c>
      <c r="G34" s="60">
        <v>0</v>
      </c>
      <c r="H34" s="56">
        <f t="shared" si="2"/>
        <v>0</v>
      </c>
      <c r="I34" s="56">
        <f t="shared" si="3"/>
        <v>0</v>
      </c>
      <c r="J34" s="60">
        <v>0</v>
      </c>
      <c r="K34" s="56">
        <f t="shared" si="4"/>
        <v>0</v>
      </c>
      <c r="L34" s="56">
        <f t="shared" si="5"/>
        <v>0</v>
      </c>
      <c r="M34" s="60">
        <v>0</v>
      </c>
      <c r="N34" s="56">
        <f t="shared" si="6"/>
        <v>0</v>
      </c>
      <c r="O34" s="56">
        <f t="shared" si="7"/>
        <v>0</v>
      </c>
      <c r="P34" s="60">
        <v>0</v>
      </c>
      <c r="Q34" s="56">
        <f t="shared" si="8"/>
        <v>0</v>
      </c>
      <c r="R34" s="56">
        <f t="shared" si="9"/>
        <v>0</v>
      </c>
      <c r="S34" s="60">
        <v>0</v>
      </c>
      <c r="T34" s="56">
        <f t="shared" si="10"/>
        <v>0</v>
      </c>
      <c r="U34" s="56">
        <f t="shared" si="11"/>
        <v>0</v>
      </c>
      <c r="V34" s="60">
        <v>0</v>
      </c>
      <c r="W34" s="56">
        <f t="shared" si="12"/>
        <v>0</v>
      </c>
      <c r="X34" s="56">
        <f t="shared" si="13"/>
        <v>0</v>
      </c>
      <c r="Y34" s="60">
        <v>0</v>
      </c>
      <c r="Z34" s="56">
        <f t="shared" si="14"/>
        <v>0</v>
      </c>
      <c r="AA34" s="56">
        <f t="shared" si="15"/>
        <v>0</v>
      </c>
      <c r="AB34" s="58">
        <v>0</v>
      </c>
      <c r="AC34" s="56">
        <f t="shared" si="16"/>
        <v>0</v>
      </c>
      <c r="AD34" s="56">
        <f t="shared" si="17"/>
        <v>0</v>
      </c>
      <c r="AE34" s="58">
        <v>0</v>
      </c>
      <c r="AF34" s="56">
        <f t="shared" si="18"/>
        <v>0</v>
      </c>
      <c r="AG34" s="56">
        <f t="shared" si="19"/>
        <v>0</v>
      </c>
      <c r="AH34" s="60">
        <v>0</v>
      </c>
      <c r="AI34" s="56">
        <f t="shared" si="20"/>
        <v>0</v>
      </c>
      <c r="AJ34" s="56">
        <f t="shared" si="21"/>
        <v>0</v>
      </c>
      <c r="AK34" s="60"/>
      <c r="AL34" s="56">
        <f t="shared" si="22"/>
        <v>0</v>
      </c>
      <c r="AM34" s="56">
        <f t="shared" si="23"/>
        <v>0</v>
      </c>
      <c r="AN34" s="60"/>
      <c r="AO34" s="56">
        <f t="shared" si="24"/>
        <v>0</v>
      </c>
      <c r="AP34" s="56">
        <f t="shared" si="25"/>
        <v>0</v>
      </c>
      <c r="AQ34" s="60"/>
      <c r="AR34" s="56">
        <f t="shared" si="26"/>
        <v>0</v>
      </c>
      <c r="AS34" s="56">
        <f t="shared" si="27"/>
        <v>0</v>
      </c>
      <c r="AT34" s="60"/>
      <c r="AU34" s="56">
        <f t="shared" si="28"/>
        <v>0</v>
      </c>
      <c r="AV34" s="56">
        <f t="shared" si="29"/>
        <v>0</v>
      </c>
      <c r="AW34" s="60">
        <v>0</v>
      </c>
      <c r="AX34" s="56">
        <f t="shared" si="30"/>
        <v>0</v>
      </c>
      <c r="AY34" s="56">
        <f t="shared" si="31"/>
        <v>0</v>
      </c>
      <c r="AZ34" s="60"/>
      <c r="BA34" s="56">
        <f t="shared" si="32"/>
        <v>0</v>
      </c>
      <c r="BB34" s="56">
        <f t="shared" si="33"/>
        <v>0</v>
      </c>
      <c r="BC34" s="60"/>
      <c r="BD34" s="56">
        <f t="shared" si="34"/>
        <v>0</v>
      </c>
      <c r="BE34" s="56">
        <f t="shared" si="35"/>
        <v>0</v>
      </c>
      <c r="BF34" s="60"/>
      <c r="BG34" s="56">
        <f t="shared" si="36"/>
        <v>0</v>
      </c>
      <c r="BH34" s="56">
        <f t="shared" si="37"/>
        <v>0</v>
      </c>
      <c r="BI34" s="60"/>
      <c r="BJ34" s="56">
        <f t="shared" si="38"/>
        <v>0</v>
      </c>
      <c r="BK34" s="56">
        <f t="shared" si="39"/>
        <v>0</v>
      </c>
      <c r="BL34" s="60"/>
      <c r="BM34" s="56">
        <f t="shared" si="40"/>
        <v>0</v>
      </c>
      <c r="BN34" s="56">
        <f t="shared" si="41"/>
        <v>0</v>
      </c>
      <c r="BO34" s="60"/>
      <c r="BP34" s="56">
        <f t="shared" si="42"/>
        <v>0</v>
      </c>
      <c r="BQ34" s="56">
        <f t="shared" si="43"/>
        <v>0</v>
      </c>
      <c r="BR34" s="58"/>
      <c r="BS34" s="56">
        <f t="shared" si="44"/>
        <v>0</v>
      </c>
      <c r="BT34" s="56">
        <f t="shared" si="45"/>
        <v>0</v>
      </c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2"/>
      <c r="CL34" s="42"/>
      <c r="CM34" s="42"/>
      <c r="CN34" s="42"/>
    </row>
    <row r="35" spans="1:92" s="41" customFormat="1" ht="12.75">
      <c r="A35" s="53">
        <f t="shared" si="46"/>
        <v>41</v>
      </c>
      <c r="B35" s="54" t="s">
        <v>1</v>
      </c>
      <c r="C35" s="55">
        <f t="shared" si="47"/>
        <v>41.9</v>
      </c>
      <c r="D35" s="60">
        <v>1</v>
      </c>
      <c r="E35" s="56">
        <f t="shared" si="0"/>
        <v>41.5</v>
      </c>
      <c r="F35" s="56">
        <f t="shared" si="1"/>
        <v>831.038422187096</v>
      </c>
      <c r="G35" s="60">
        <v>0</v>
      </c>
      <c r="H35" s="56">
        <f t="shared" si="2"/>
        <v>0</v>
      </c>
      <c r="I35" s="56">
        <f t="shared" si="3"/>
        <v>0</v>
      </c>
      <c r="J35" s="60">
        <v>0</v>
      </c>
      <c r="K35" s="56">
        <f t="shared" si="4"/>
        <v>0</v>
      </c>
      <c r="L35" s="56">
        <f t="shared" si="5"/>
        <v>0</v>
      </c>
      <c r="M35" s="60">
        <v>0</v>
      </c>
      <c r="N35" s="56">
        <f t="shared" si="6"/>
        <v>0</v>
      </c>
      <c r="O35" s="56">
        <f t="shared" si="7"/>
        <v>0</v>
      </c>
      <c r="P35" s="60">
        <v>0</v>
      </c>
      <c r="Q35" s="56">
        <f t="shared" si="8"/>
        <v>0</v>
      </c>
      <c r="R35" s="56">
        <f t="shared" si="9"/>
        <v>0</v>
      </c>
      <c r="S35" s="60">
        <v>0</v>
      </c>
      <c r="T35" s="56">
        <f t="shared" si="10"/>
        <v>0</v>
      </c>
      <c r="U35" s="56">
        <f t="shared" si="11"/>
        <v>0</v>
      </c>
      <c r="V35" s="60">
        <v>0</v>
      </c>
      <c r="W35" s="56">
        <f t="shared" si="12"/>
        <v>0</v>
      </c>
      <c r="X35" s="56">
        <f t="shared" si="13"/>
        <v>0</v>
      </c>
      <c r="Y35" s="60">
        <v>0</v>
      </c>
      <c r="Z35" s="56">
        <f t="shared" si="14"/>
        <v>0</v>
      </c>
      <c r="AA35" s="56">
        <f t="shared" si="15"/>
        <v>0</v>
      </c>
      <c r="AB35" s="60">
        <v>0</v>
      </c>
      <c r="AC35" s="56">
        <f t="shared" si="16"/>
        <v>0</v>
      </c>
      <c r="AD35" s="56">
        <f t="shared" si="17"/>
        <v>0</v>
      </c>
      <c r="AE35" s="60">
        <v>0</v>
      </c>
      <c r="AF35" s="56">
        <f t="shared" si="18"/>
        <v>0</v>
      </c>
      <c r="AG35" s="56">
        <f t="shared" si="19"/>
        <v>0</v>
      </c>
      <c r="AH35" s="60">
        <v>0</v>
      </c>
      <c r="AI35" s="56">
        <f t="shared" si="20"/>
        <v>0</v>
      </c>
      <c r="AJ35" s="56">
        <f t="shared" si="21"/>
        <v>0</v>
      </c>
      <c r="AK35" s="60"/>
      <c r="AL35" s="56">
        <f t="shared" si="22"/>
        <v>0</v>
      </c>
      <c r="AM35" s="56">
        <f t="shared" si="23"/>
        <v>0</v>
      </c>
      <c r="AN35" s="60"/>
      <c r="AO35" s="56">
        <f t="shared" si="24"/>
        <v>0</v>
      </c>
      <c r="AP35" s="56">
        <f t="shared" si="25"/>
        <v>0</v>
      </c>
      <c r="AQ35" s="60"/>
      <c r="AR35" s="56">
        <f t="shared" si="26"/>
        <v>0</v>
      </c>
      <c r="AS35" s="56">
        <f t="shared" si="27"/>
        <v>0</v>
      </c>
      <c r="AT35" s="60"/>
      <c r="AU35" s="56">
        <f t="shared" si="28"/>
        <v>0</v>
      </c>
      <c r="AV35" s="56">
        <f t="shared" si="29"/>
        <v>0</v>
      </c>
      <c r="AW35" s="60">
        <v>0</v>
      </c>
      <c r="AX35" s="56">
        <f t="shared" si="30"/>
        <v>0</v>
      </c>
      <c r="AY35" s="56">
        <f t="shared" si="31"/>
        <v>0</v>
      </c>
      <c r="AZ35" s="60"/>
      <c r="BA35" s="56">
        <f t="shared" si="32"/>
        <v>0</v>
      </c>
      <c r="BB35" s="56">
        <f t="shared" si="33"/>
        <v>0</v>
      </c>
      <c r="BC35" s="60"/>
      <c r="BD35" s="56">
        <f t="shared" si="34"/>
        <v>0</v>
      </c>
      <c r="BE35" s="56">
        <f t="shared" si="35"/>
        <v>0</v>
      </c>
      <c r="BF35" s="60"/>
      <c r="BG35" s="56">
        <f t="shared" si="36"/>
        <v>0</v>
      </c>
      <c r="BH35" s="56">
        <f t="shared" si="37"/>
        <v>0</v>
      </c>
      <c r="BI35" s="60"/>
      <c r="BJ35" s="56">
        <f t="shared" si="38"/>
        <v>0</v>
      </c>
      <c r="BK35" s="56">
        <f t="shared" si="39"/>
        <v>0</v>
      </c>
      <c r="BL35" s="60"/>
      <c r="BM35" s="56">
        <f t="shared" si="40"/>
        <v>0</v>
      </c>
      <c r="BN35" s="56">
        <f t="shared" si="41"/>
        <v>0</v>
      </c>
      <c r="BO35" s="60"/>
      <c r="BP35" s="56">
        <f t="shared" si="42"/>
        <v>0</v>
      </c>
      <c r="BQ35" s="56">
        <f t="shared" si="43"/>
        <v>0</v>
      </c>
      <c r="BR35" s="58"/>
      <c r="BS35" s="56">
        <f t="shared" si="44"/>
        <v>0</v>
      </c>
      <c r="BT35" s="56">
        <f t="shared" si="45"/>
        <v>0</v>
      </c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2"/>
      <c r="CL35" s="42"/>
      <c r="CM35" s="42"/>
      <c r="CN35" s="42"/>
    </row>
    <row r="36" spans="1:92" s="41" customFormat="1" ht="12.75">
      <c r="A36" s="53">
        <f t="shared" si="46"/>
        <v>42</v>
      </c>
      <c r="B36" s="54" t="s">
        <v>1</v>
      </c>
      <c r="C36" s="55">
        <f t="shared" si="47"/>
        <v>42.9</v>
      </c>
      <c r="D36" s="60">
        <v>0</v>
      </c>
      <c r="E36" s="56">
        <f t="shared" si="0"/>
        <v>0</v>
      </c>
      <c r="F36" s="56">
        <f t="shared" si="1"/>
        <v>0</v>
      </c>
      <c r="G36" s="60">
        <v>0</v>
      </c>
      <c r="H36" s="56">
        <f t="shared" si="2"/>
        <v>0</v>
      </c>
      <c r="I36" s="56">
        <f t="shared" si="3"/>
        <v>0</v>
      </c>
      <c r="J36" s="60">
        <v>0</v>
      </c>
      <c r="K36" s="56">
        <f t="shared" si="4"/>
        <v>0</v>
      </c>
      <c r="L36" s="56">
        <f t="shared" si="5"/>
        <v>0</v>
      </c>
      <c r="M36" s="60">
        <v>0</v>
      </c>
      <c r="N36" s="56">
        <f t="shared" si="6"/>
        <v>0</v>
      </c>
      <c r="O36" s="56">
        <f t="shared" si="7"/>
        <v>0</v>
      </c>
      <c r="P36" s="60">
        <v>0</v>
      </c>
      <c r="Q36" s="56">
        <f t="shared" si="8"/>
        <v>0</v>
      </c>
      <c r="R36" s="56">
        <f t="shared" si="9"/>
        <v>0</v>
      </c>
      <c r="S36" s="60">
        <v>0</v>
      </c>
      <c r="T36" s="56">
        <f t="shared" si="10"/>
        <v>0</v>
      </c>
      <c r="U36" s="56">
        <f t="shared" si="11"/>
        <v>0</v>
      </c>
      <c r="V36" s="60">
        <v>0</v>
      </c>
      <c r="W36" s="56">
        <f t="shared" si="12"/>
        <v>0</v>
      </c>
      <c r="X36" s="56">
        <f t="shared" si="13"/>
        <v>0</v>
      </c>
      <c r="Y36" s="60">
        <v>0</v>
      </c>
      <c r="Z36" s="56">
        <f t="shared" si="14"/>
        <v>0</v>
      </c>
      <c r="AA36" s="56">
        <f t="shared" si="15"/>
        <v>0</v>
      </c>
      <c r="AB36" s="60">
        <v>0</v>
      </c>
      <c r="AC36" s="56">
        <f t="shared" si="16"/>
        <v>0</v>
      </c>
      <c r="AD36" s="56">
        <f t="shared" si="17"/>
        <v>0</v>
      </c>
      <c r="AE36" s="60">
        <v>0</v>
      </c>
      <c r="AF36" s="56">
        <f t="shared" si="18"/>
        <v>0</v>
      </c>
      <c r="AG36" s="56">
        <f t="shared" si="19"/>
        <v>0</v>
      </c>
      <c r="AH36" s="60">
        <v>0</v>
      </c>
      <c r="AI36" s="56">
        <f t="shared" si="20"/>
        <v>0</v>
      </c>
      <c r="AJ36" s="56">
        <f t="shared" si="21"/>
        <v>0</v>
      </c>
      <c r="AK36" s="60"/>
      <c r="AL36" s="56">
        <f t="shared" si="22"/>
        <v>0</v>
      </c>
      <c r="AM36" s="56">
        <f t="shared" si="23"/>
        <v>0</v>
      </c>
      <c r="AN36" s="60"/>
      <c r="AO36" s="56">
        <f t="shared" si="24"/>
        <v>0</v>
      </c>
      <c r="AP36" s="56">
        <f t="shared" si="25"/>
        <v>0</v>
      </c>
      <c r="AQ36" s="60"/>
      <c r="AR36" s="56">
        <f t="shared" si="26"/>
        <v>0</v>
      </c>
      <c r="AS36" s="56">
        <f t="shared" si="27"/>
        <v>0</v>
      </c>
      <c r="AT36" s="60"/>
      <c r="AU36" s="56">
        <f t="shared" si="28"/>
        <v>0</v>
      </c>
      <c r="AV36" s="56">
        <f t="shared" si="29"/>
        <v>0</v>
      </c>
      <c r="AW36" s="60">
        <v>0</v>
      </c>
      <c r="AX36" s="56">
        <f t="shared" si="30"/>
        <v>0</v>
      </c>
      <c r="AY36" s="56">
        <f t="shared" si="31"/>
        <v>0</v>
      </c>
      <c r="AZ36" s="60"/>
      <c r="BA36" s="56">
        <f t="shared" si="32"/>
        <v>0</v>
      </c>
      <c r="BB36" s="56">
        <f t="shared" si="33"/>
        <v>0</v>
      </c>
      <c r="BC36" s="60"/>
      <c r="BD36" s="56">
        <f t="shared" si="34"/>
        <v>0</v>
      </c>
      <c r="BE36" s="56">
        <f t="shared" si="35"/>
        <v>0</v>
      </c>
      <c r="BF36" s="60"/>
      <c r="BG36" s="56">
        <f t="shared" si="36"/>
        <v>0</v>
      </c>
      <c r="BH36" s="56">
        <f t="shared" si="37"/>
        <v>0</v>
      </c>
      <c r="BI36" s="60"/>
      <c r="BJ36" s="56">
        <f t="shared" si="38"/>
        <v>0</v>
      </c>
      <c r="BK36" s="56">
        <f t="shared" si="39"/>
        <v>0</v>
      </c>
      <c r="BL36" s="60"/>
      <c r="BM36" s="56">
        <f t="shared" si="40"/>
        <v>0</v>
      </c>
      <c r="BN36" s="56">
        <f t="shared" si="41"/>
        <v>0</v>
      </c>
      <c r="BO36" s="60"/>
      <c r="BP36" s="56">
        <f t="shared" si="42"/>
        <v>0</v>
      </c>
      <c r="BQ36" s="56">
        <f t="shared" si="43"/>
        <v>0</v>
      </c>
      <c r="BR36" s="58"/>
      <c r="BS36" s="56">
        <f t="shared" si="44"/>
        <v>0</v>
      </c>
      <c r="BT36" s="56">
        <f t="shared" si="45"/>
        <v>0</v>
      </c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2"/>
      <c r="CL36" s="42"/>
      <c r="CM36" s="42"/>
      <c r="CN36" s="42"/>
    </row>
    <row r="37" spans="1:92" s="41" customFormat="1" ht="12.75">
      <c r="A37" s="53">
        <f t="shared" si="46"/>
        <v>43</v>
      </c>
      <c r="B37" s="54" t="s">
        <v>1</v>
      </c>
      <c r="C37" s="55">
        <f t="shared" si="47"/>
        <v>43.9</v>
      </c>
      <c r="D37" s="60">
        <v>1</v>
      </c>
      <c r="E37" s="56">
        <f t="shared" si="0"/>
        <v>43.5</v>
      </c>
      <c r="F37" s="56">
        <f t="shared" si="1"/>
        <v>974.8896839709703</v>
      </c>
      <c r="G37" s="60">
        <v>0</v>
      </c>
      <c r="H37" s="56">
        <f t="shared" si="2"/>
        <v>0</v>
      </c>
      <c r="I37" s="56">
        <f t="shared" si="3"/>
        <v>0</v>
      </c>
      <c r="J37" s="60">
        <v>0</v>
      </c>
      <c r="K37" s="56">
        <f t="shared" si="4"/>
        <v>0</v>
      </c>
      <c r="L37" s="56">
        <f t="shared" si="5"/>
        <v>0</v>
      </c>
      <c r="M37" s="60">
        <v>0</v>
      </c>
      <c r="N37" s="56">
        <f t="shared" si="6"/>
        <v>0</v>
      </c>
      <c r="O37" s="56">
        <f t="shared" si="7"/>
        <v>0</v>
      </c>
      <c r="P37" s="60">
        <v>0</v>
      </c>
      <c r="Q37" s="56">
        <f t="shared" si="8"/>
        <v>0</v>
      </c>
      <c r="R37" s="56">
        <f t="shared" si="9"/>
        <v>0</v>
      </c>
      <c r="S37" s="60">
        <v>0</v>
      </c>
      <c r="T37" s="56">
        <f t="shared" si="10"/>
        <v>0</v>
      </c>
      <c r="U37" s="56">
        <f t="shared" si="11"/>
        <v>0</v>
      </c>
      <c r="V37" s="60">
        <v>0</v>
      </c>
      <c r="W37" s="56">
        <f t="shared" si="12"/>
        <v>0</v>
      </c>
      <c r="X37" s="56">
        <f t="shared" si="13"/>
        <v>0</v>
      </c>
      <c r="Y37" s="60">
        <v>0</v>
      </c>
      <c r="Z37" s="56">
        <f t="shared" si="14"/>
        <v>0</v>
      </c>
      <c r="AA37" s="56">
        <f t="shared" si="15"/>
        <v>0</v>
      </c>
      <c r="AB37" s="60">
        <v>0</v>
      </c>
      <c r="AC37" s="56">
        <f t="shared" si="16"/>
        <v>0</v>
      </c>
      <c r="AD37" s="56">
        <f t="shared" si="17"/>
        <v>0</v>
      </c>
      <c r="AE37" s="60">
        <v>0</v>
      </c>
      <c r="AF37" s="56">
        <f t="shared" si="18"/>
        <v>0</v>
      </c>
      <c r="AG37" s="56">
        <f t="shared" si="19"/>
        <v>0</v>
      </c>
      <c r="AH37" s="60">
        <v>0</v>
      </c>
      <c r="AI37" s="56">
        <f t="shared" si="20"/>
        <v>0</v>
      </c>
      <c r="AJ37" s="56">
        <f t="shared" si="21"/>
        <v>0</v>
      </c>
      <c r="AK37" s="60"/>
      <c r="AL37" s="56">
        <f t="shared" si="22"/>
        <v>0</v>
      </c>
      <c r="AM37" s="56">
        <f t="shared" si="23"/>
        <v>0</v>
      </c>
      <c r="AN37" s="60"/>
      <c r="AO37" s="56">
        <f t="shared" si="24"/>
        <v>0</v>
      </c>
      <c r="AP37" s="56">
        <f t="shared" si="25"/>
        <v>0</v>
      </c>
      <c r="AQ37" s="60"/>
      <c r="AR37" s="56">
        <f t="shared" si="26"/>
        <v>0</v>
      </c>
      <c r="AS37" s="56">
        <f t="shared" si="27"/>
        <v>0</v>
      </c>
      <c r="AT37" s="60"/>
      <c r="AU37" s="56">
        <f t="shared" si="28"/>
        <v>0</v>
      </c>
      <c r="AV37" s="56">
        <f t="shared" si="29"/>
        <v>0</v>
      </c>
      <c r="AW37" s="60">
        <v>0</v>
      </c>
      <c r="AX37" s="56">
        <f t="shared" si="30"/>
        <v>0</v>
      </c>
      <c r="AY37" s="56">
        <f t="shared" si="31"/>
        <v>0</v>
      </c>
      <c r="AZ37" s="60"/>
      <c r="BA37" s="56">
        <f t="shared" si="32"/>
        <v>0</v>
      </c>
      <c r="BB37" s="56">
        <f t="shared" si="33"/>
        <v>0</v>
      </c>
      <c r="BC37" s="60"/>
      <c r="BD37" s="56">
        <f t="shared" si="34"/>
        <v>0</v>
      </c>
      <c r="BE37" s="56">
        <f t="shared" si="35"/>
        <v>0</v>
      </c>
      <c r="BF37" s="60"/>
      <c r="BG37" s="56">
        <f t="shared" si="36"/>
        <v>0</v>
      </c>
      <c r="BH37" s="56">
        <f t="shared" si="37"/>
        <v>0</v>
      </c>
      <c r="BI37" s="60"/>
      <c r="BJ37" s="56">
        <f t="shared" si="38"/>
        <v>0</v>
      </c>
      <c r="BK37" s="56">
        <f t="shared" si="39"/>
        <v>0</v>
      </c>
      <c r="BL37" s="60"/>
      <c r="BM37" s="56">
        <f t="shared" si="40"/>
        <v>0</v>
      </c>
      <c r="BN37" s="56">
        <f t="shared" si="41"/>
        <v>0</v>
      </c>
      <c r="BO37" s="60"/>
      <c r="BP37" s="56">
        <f t="shared" si="42"/>
        <v>0</v>
      </c>
      <c r="BQ37" s="56">
        <f t="shared" si="43"/>
        <v>0</v>
      </c>
      <c r="BR37" s="58"/>
      <c r="BS37" s="56">
        <f t="shared" si="44"/>
        <v>0</v>
      </c>
      <c r="BT37" s="56">
        <f t="shared" si="45"/>
        <v>0</v>
      </c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2"/>
      <c r="CL37" s="42"/>
      <c r="CM37" s="42"/>
      <c r="CN37" s="42"/>
    </row>
    <row r="38" spans="1:92" s="41" customFormat="1" ht="12.75">
      <c r="A38" s="53">
        <f t="shared" si="46"/>
        <v>44</v>
      </c>
      <c r="B38" s="54" t="s">
        <v>1</v>
      </c>
      <c r="C38" s="55">
        <f t="shared" si="47"/>
        <v>44.9</v>
      </c>
      <c r="D38" s="60">
        <v>0</v>
      </c>
      <c r="E38" s="56">
        <f t="shared" si="0"/>
        <v>0</v>
      </c>
      <c r="F38" s="56">
        <f t="shared" si="1"/>
        <v>0</v>
      </c>
      <c r="G38" s="60">
        <v>0</v>
      </c>
      <c r="H38" s="56">
        <f t="shared" si="2"/>
        <v>0</v>
      </c>
      <c r="I38" s="56">
        <f t="shared" si="3"/>
        <v>0</v>
      </c>
      <c r="J38" s="60">
        <v>0</v>
      </c>
      <c r="K38" s="56">
        <f t="shared" si="4"/>
        <v>0</v>
      </c>
      <c r="L38" s="56">
        <f t="shared" si="5"/>
        <v>0</v>
      </c>
      <c r="M38" s="60">
        <v>0</v>
      </c>
      <c r="N38" s="56">
        <f t="shared" si="6"/>
        <v>0</v>
      </c>
      <c r="O38" s="56">
        <f t="shared" si="7"/>
        <v>0</v>
      </c>
      <c r="P38" s="60">
        <v>0</v>
      </c>
      <c r="Q38" s="56">
        <f t="shared" si="8"/>
        <v>0</v>
      </c>
      <c r="R38" s="56">
        <f t="shared" si="9"/>
        <v>0</v>
      </c>
      <c r="S38" s="60">
        <v>0</v>
      </c>
      <c r="T38" s="56">
        <f t="shared" si="10"/>
        <v>0</v>
      </c>
      <c r="U38" s="56">
        <f t="shared" si="11"/>
        <v>0</v>
      </c>
      <c r="V38" s="60">
        <v>0</v>
      </c>
      <c r="W38" s="56">
        <f t="shared" si="12"/>
        <v>0</v>
      </c>
      <c r="X38" s="56">
        <f t="shared" si="13"/>
        <v>0</v>
      </c>
      <c r="Y38" s="60">
        <v>0</v>
      </c>
      <c r="Z38" s="56">
        <f t="shared" si="14"/>
        <v>0</v>
      </c>
      <c r="AA38" s="56">
        <f t="shared" si="15"/>
        <v>0</v>
      </c>
      <c r="AB38" s="60">
        <v>0</v>
      </c>
      <c r="AC38" s="56">
        <f t="shared" si="16"/>
        <v>0</v>
      </c>
      <c r="AD38" s="56">
        <f t="shared" si="17"/>
        <v>0</v>
      </c>
      <c r="AE38" s="60">
        <v>0</v>
      </c>
      <c r="AF38" s="56">
        <f t="shared" si="18"/>
        <v>0</v>
      </c>
      <c r="AG38" s="56">
        <f t="shared" si="19"/>
        <v>0</v>
      </c>
      <c r="AH38" s="60">
        <v>0</v>
      </c>
      <c r="AI38" s="56">
        <f t="shared" si="20"/>
        <v>0</v>
      </c>
      <c r="AJ38" s="56">
        <f t="shared" si="21"/>
        <v>0</v>
      </c>
      <c r="AK38" s="60"/>
      <c r="AL38" s="56">
        <f t="shared" si="22"/>
        <v>0</v>
      </c>
      <c r="AM38" s="56">
        <f t="shared" si="23"/>
        <v>0</v>
      </c>
      <c r="AN38" s="60"/>
      <c r="AO38" s="56">
        <f t="shared" si="24"/>
        <v>0</v>
      </c>
      <c r="AP38" s="56">
        <f t="shared" si="25"/>
        <v>0</v>
      </c>
      <c r="AQ38" s="60"/>
      <c r="AR38" s="56">
        <f t="shared" si="26"/>
        <v>0</v>
      </c>
      <c r="AS38" s="56">
        <f t="shared" si="27"/>
        <v>0</v>
      </c>
      <c r="AT38" s="60"/>
      <c r="AU38" s="56">
        <f t="shared" si="28"/>
        <v>0</v>
      </c>
      <c r="AV38" s="56">
        <f t="shared" si="29"/>
        <v>0</v>
      </c>
      <c r="AW38" s="60">
        <v>0</v>
      </c>
      <c r="AX38" s="56">
        <f t="shared" si="30"/>
        <v>0</v>
      </c>
      <c r="AY38" s="56">
        <f t="shared" si="31"/>
        <v>0</v>
      </c>
      <c r="AZ38" s="60"/>
      <c r="BA38" s="56">
        <f t="shared" si="32"/>
        <v>0</v>
      </c>
      <c r="BB38" s="56">
        <f t="shared" si="33"/>
        <v>0</v>
      </c>
      <c r="BC38" s="60"/>
      <c r="BD38" s="56">
        <f t="shared" si="34"/>
        <v>0</v>
      </c>
      <c r="BE38" s="56">
        <f t="shared" si="35"/>
        <v>0</v>
      </c>
      <c r="BF38" s="60"/>
      <c r="BG38" s="56">
        <f t="shared" si="36"/>
        <v>0</v>
      </c>
      <c r="BH38" s="56">
        <f t="shared" si="37"/>
        <v>0</v>
      </c>
      <c r="BI38" s="60"/>
      <c r="BJ38" s="56">
        <f t="shared" si="38"/>
        <v>0</v>
      </c>
      <c r="BK38" s="56">
        <f t="shared" si="39"/>
        <v>0</v>
      </c>
      <c r="BL38" s="60"/>
      <c r="BM38" s="56">
        <f t="shared" si="40"/>
        <v>0</v>
      </c>
      <c r="BN38" s="56">
        <f t="shared" si="41"/>
        <v>0</v>
      </c>
      <c r="BO38" s="60"/>
      <c r="BP38" s="56">
        <f t="shared" si="42"/>
        <v>0</v>
      </c>
      <c r="BQ38" s="56">
        <f t="shared" si="43"/>
        <v>0</v>
      </c>
      <c r="BR38" s="58"/>
      <c r="BS38" s="56">
        <f t="shared" si="44"/>
        <v>0</v>
      </c>
      <c r="BT38" s="56">
        <f t="shared" si="45"/>
        <v>0</v>
      </c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/>
      <c r="CL38" s="42"/>
      <c r="CM38" s="42"/>
      <c r="CN38" s="42"/>
    </row>
    <row r="39" spans="1:92" s="41" customFormat="1" ht="12.75">
      <c r="A39" s="53">
        <f t="shared" si="46"/>
        <v>45</v>
      </c>
      <c r="B39" s="54" t="s">
        <v>1</v>
      </c>
      <c r="C39" s="55">
        <f t="shared" si="47"/>
        <v>45.9</v>
      </c>
      <c r="D39" s="60">
        <v>0</v>
      </c>
      <c r="E39" s="56">
        <f t="shared" si="0"/>
        <v>0</v>
      </c>
      <c r="F39" s="56">
        <f t="shared" si="1"/>
        <v>0</v>
      </c>
      <c r="G39" s="60">
        <v>0</v>
      </c>
      <c r="H39" s="56">
        <f t="shared" si="2"/>
        <v>0</v>
      </c>
      <c r="I39" s="56">
        <f t="shared" si="3"/>
        <v>0</v>
      </c>
      <c r="J39" s="60">
        <v>0</v>
      </c>
      <c r="K39" s="56">
        <f t="shared" si="4"/>
        <v>0</v>
      </c>
      <c r="L39" s="56">
        <f t="shared" si="5"/>
        <v>0</v>
      </c>
      <c r="M39" s="60">
        <v>0</v>
      </c>
      <c r="N39" s="56">
        <f t="shared" si="6"/>
        <v>0</v>
      </c>
      <c r="O39" s="56">
        <f t="shared" si="7"/>
        <v>0</v>
      </c>
      <c r="P39" s="60">
        <v>0</v>
      </c>
      <c r="Q39" s="56">
        <f t="shared" si="8"/>
        <v>0</v>
      </c>
      <c r="R39" s="56">
        <f t="shared" si="9"/>
        <v>0</v>
      </c>
      <c r="S39" s="60">
        <v>0</v>
      </c>
      <c r="T39" s="56">
        <f t="shared" si="10"/>
        <v>0</v>
      </c>
      <c r="U39" s="56">
        <f t="shared" si="11"/>
        <v>0</v>
      </c>
      <c r="V39" s="60">
        <v>0</v>
      </c>
      <c r="W39" s="56">
        <f t="shared" si="12"/>
        <v>0</v>
      </c>
      <c r="X39" s="56">
        <f t="shared" si="13"/>
        <v>0</v>
      </c>
      <c r="Y39" s="60">
        <v>0</v>
      </c>
      <c r="Z39" s="56">
        <f t="shared" si="14"/>
        <v>0</v>
      </c>
      <c r="AA39" s="56">
        <f t="shared" si="15"/>
        <v>0</v>
      </c>
      <c r="AB39" s="60">
        <v>0</v>
      </c>
      <c r="AC39" s="56">
        <f t="shared" si="16"/>
        <v>0</v>
      </c>
      <c r="AD39" s="56">
        <f t="shared" si="17"/>
        <v>0</v>
      </c>
      <c r="AE39" s="60">
        <v>0</v>
      </c>
      <c r="AF39" s="56">
        <f t="shared" si="18"/>
        <v>0</v>
      </c>
      <c r="AG39" s="56">
        <f t="shared" si="19"/>
        <v>0</v>
      </c>
      <c r="AH39" s="60">
        <v>0</v>
      </c>
      <c r="AI39" s="56">
        <f t="shared" si="20"/>
        <v>0</v>
      </c>
      <c r="AJ39" s="56">
        <f t="shared" si="21"/>
        <v>0</v>
      </c>
      <c r="AK39" s="60"/>
      <c r="AL39" s="56">
        <f t="shared" si="22"/>
        <v>0</v>
      </c>
      <c r="AM39" s="56">
        <f t="shared" si="23"/>
        <v>0</v>
      </c>
      <c r="AN39" s="60"/>
      <c r="AO39" s="56">
        <f t="shared" si="24"/>
        <v>0</v>
      </c>
      <c r="AP39" s="56">
        <f t="shared" si="25"/>
        <v>0</v>
      </c>
      <c r="AQ39" s="60"/>
      <c r="AR39" s="56">
        <f t="shared" si="26"/>
        <v>0</v>
      </c>
      <c r="AS39" s="56">
        <f t="shared" si="27"/>
        <v>0</v>
      </c>
      <c r="AT39" s="60"/>
      <c r="AU39" s="56">
        <f t="shared" si="28"/>
        <v>0</v>
      </c>
      <c r="AV39" s="56">
        <f t="shared" si="29"/>
        <v>0</v>
      </c>
      <c r="AW39" s="60">
        <v>0</v>
      </c>
      <c r="AX39" s="56">
        <f t="shared" si="30"/>
        <v>0</v>
      </c>
      <c r="AY39" s="56">
        <f t="shared" si="31"/>
        <v>0</v>
      </c>
      <c r="AZ39" s="60"/>
      <c r="BA39" s="56">
        <f t="shared" si="32"/>
        <v>0</v>
      </c>
      <c r="BB39" s="56">
        <f t="shared" si="33"/>
        <v>0</v>
      </c>
      <c r="BC39" s="60"/>
      <c r="BD39" s="56">
        <f t="shared" si="34"/>
        <v>0</v>
      </c>
      <c r="BE39" s="56">
        <f t="shared" si="35"/>
        <v>0</v>
      </c>
      <c r="BF39" s="60"/>
      <c r="BG39" s="56">
        <f t="shared" si="36"/>
        <v>0</v>
      </c>
      <c r="BH39" s="56">
        <f t="shared" si="37"/>
        <v>0</v>
      </c>
      <c r="BI39" s="60"/>
      <c r="BJ39" s="56">
        <f t="shared" si="38"/>
        <v>0</v>
      </c>
      <c r="BK39" s="56">
        <f t="shared" si="39"/>
        <v>0</v>
      </c>
      <c r="BL39" s="60"/>
      <c r="BM39" s="56">
        <f t="shared" si="40"/>
        <v>0</v>
      </c>
      <c r="BN39" s="56">
        <f t="shared" si="41"/>
        <v>0</v>
      </c>
      <c r="BO39" s="60"/>
      <c r="BP39" s="56">
        <f t="shared" si="42"/>
        <v>0</v>
      </c>
      <c r="BQ39" s="56">
        <f t="shared" si="43"/>
        <v>0</v>
      </c>
      <c r="BR39" s="58"/>
      <c r="BS39" s="56">
        <f t="shared" si="44"/>
        <v>0</v>
      </c>
      <c r="BT39" s="56">
        <f t="shared" si="45"/>
        <v>0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2"/>
      <c r="CL39" s="42"/>
      <c r="CM39" s="42"/>
      <c r="CN39" s="42"/>
    </row>
    <row r="40" spans="1:92" s="41" customFormat="1" ht="12.75">
      <c r="A40" s="53">
        <f t="shared" si="46"/>
        <v>46</v>
      </c>
      <c r="B40" s="54" t="s">
        <v>1</v>
      </c>
      <c r="C40" s="55">
        <f t="shared" si="47"/>
        <v>46.9</v>
      </c>
      <c r="D40" s="60">
        <v>0</v>
      </c>
      <c r="E40" s="56">
        <f t="shared" si="0"/>
        <v>0</v>
      </c>
      <c r="F40" s="56">
        <f t="shared" si="1"/>
        <v>0</v>
      </c>
      <c r="G40" s="60">
        <v>0</v>
      </c>
      <c r="H40" s="56">
        <f t="shared" si="2"/>
        <v>0</v>
      </c>
      <c r="I40" s="56">
        <f t="shared" si="3"/>
        <v>0</v>
      </c>
      <c r="J40" s="60">
        <v>0</v>
      </c>
      <c r="K40" s="56">
        <f t="shared" si="4"/>
        <v>0</v>
      </c>
      <c r="L40" s="56">
        <f t="shared" si="5"/>
        <v>0</v>
      </c>
      <c r="M40" s="60">
        <v>0</v>
      </c>
      <c r="N40" s="56">
        <f t="shared" si="6"/>
        <v>0</v>
      </c>
      <c r="O40" s="56">
        <f t="shared" si="7"/>
        <v>0</v>
      </c>
      <c r="P40" s="60">
        <v>0</v>
      </c>
      <c r="Q40" s="56">
        <f t="shared" si="8"/>
        <v>0</v>
      </c>
      <c r="R40" s="56">
        <f t="shared" si="9"/>
        <v>0</v>
      </c>
      <c r="S40" s="60">
        <v>0</v>
      </c>
      <c r="T40" s="56">
        <f t="shared" si="10"/>
        <v>0</v>
      </c>
      <c r="U40" s="56">
        <f t="shared" si="11"/>
        <v>0</v>
      </c>
      <c r="V40" s="60">
        <v>0</v>
      </c>
      <c r="W40" s="56">
        <f t="shared" si="12"/>
        <v>0</v>
      </c>
      <c r="X40" s="56">
        <f t="shared" si="13"/>
        <v>0</v>
      </c>
      <c r="Y40" s="60">
        <v>0</v>
      </c>
      <c r="Z40" s="56">
        <f t="shared" si="14"/>
        <v>0</v>
      </c>
      <c r="AA40" s="56">
        <f t="shared" si="15"/>
        <v>0</v>
      </c>
      <c r="AB40" s="60">
        <v>0</v>
      </c>
      <c r="AC40" s="56">
        <f t="shared" si="16"/>
        <v>0</v>
      </c>
      <c r="AD40" s="56">
        <f t="shared" si="17"/>
        <v>0</v>
      </c>
      <c r="AE40" s="60">
        <v>0</v>
      </c>
      <c r="AF40" s="56">
        <f t="shared" si="18"/>
        <v>0</v>
      </c>
      <c r="AG40" s="56">
        <f t="shared" si="19"/>
        <v>0</v>
      </c>
      <c r="AH40" s="60">
        <v>0</v>
      </c>
      <c r="AI40" s="56">
        <f t="shared" si="20"/>
        <v>0</v>
      </c>
      <c r="AJ40" s="56">
        <f t="shared" si="21"/>
        <v>0</v>
      </c>
      <c r="AK40" s="60"/>
      <c r="AL40" s="56">
        <f t="shared" si="22"/>
        <v>0</v>
      </c>
      <c r="AM40" s="56">
        <f t="shared" si="23"/>
        <v>0</v>
      </c>
      <c r="AN40" s="60"/>
      <c r="AO40" s="56">
        <f t="shared" si="24"/>
        <v>0</v>
      </c>
      <c r="AP40" s="56">
        <f t="shared" si="25"/>
        <v>0</v>
      </c>
      <c r="AQ40" s="60"/>
      <c r="AR40" s="56">
        <f t="shared" si="26"/>
        <v>0</v>
      </c>
      <c r="AS40" s="56">
        <f t="shared" si="27"/>
        <v>0</v>
      </c>
      <c r="AT40" s="60"/>
      <c r="AU40" s="56">
        <f t="shared" si="28"/>
        <v>0</v>
      </c>
      <c r="AV40" s="56">
        <f t="shared" si="29"/>
        <v>0</v>
      </c>
      <c r="AW40" s="60">
        <v>0</v>
      </c>
      <c r="AX40" s="56">
        <f t="shared" si="30"/>
        <v>0</v>
      </c>
      <c r="AY40" s="56">
        <f t="shared" si="31"/>
        <v>0</v>
      </c>
      <c r="AZ40" s="60"/>
      <c r="BA40" s="56">
        <f t="shared" si="32"/>
        <v>0</v>
      </c>
      <c r="BB40" s="56">
        <f t="shared" si="33"/>
        <v>0</v>
      </c>
      <c r="BC40" s="60"/>
      <c r="BD40" s="56">
        <f t="shared" si="34"/>
        <v>0</v>
      </c>
      <c r="BE40" s="56">
        <f t="shared" si="35"/>
        <v>0</v>
      </c>
      <c r="BF40" s="60"/>
      <c r="BG40" s="56">
        <f t="shared" si="36"/>
        <v>0</v>
      </c>
      <c r="BH40" s="56">
        <f t="shared" si="37"/>
        <v>0</v>
      </c>
      <c r="BI40" s="60"/>
      <c r="BJ40" s="56">
        <f t="shared" si="38"/>
        <v>0</v>
      </c>
      <c r="BK40" s="56">
        <f t="shared" si="39"/>
        <v>0</v>
      </c>
      <c r="BL40" s="60"/>
      <c r="BM40" s="56">
        <f t="shared" si="40"/>
        <v>0</v>
      </c>
      <c r="BN40" s="56">
        <f t="shared" si="41"/>
        <v>0</v>
      </c>
      <c r="BO40" s="60"/>
      <c r="BP40" s="56">
        <f t="shared" si="42"/>
        <v>0</v>
      </c>
      <c r="BQ40" s="56">
        <f t="shared" si="43"/>
        <v>0</v>
      </c>
      <c r="BR40" s="58"/>
      <c r="BS40" s="56">
        <f t="shared" si="44"/>
        <v>0</v>
      </c>
      <c r="BT40" s="56">
        <f t="shared" si="45"/>
        <v>0</v>
      </c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2"/>
      <c r="CL40" s="42"/>
      <c r="CM40" s="42"/>
      <c r="CN40" s="42"/>
    </row>
    <row r="41" spans="1:92" s="41" customFormat="1" ht="12.75">
      <c r="A41" s="53">
        <f t="shared" si="46"/>
        <v>47</v>
      </c>
      <c r="B41" s="54" t="s">
        <v>1</v>
      </c>
      <c r="C41" s="55">
        <f t="shared" si="47"/>
        <v>47.9</v>
      </c>
      <c r="D41" s="60">
        <v>0</v>
      </c>
      <c r="E41" s="56">
        <f t="shared" si="0"/>
        <v>0</v>
      </c>
      <c r="F41" s="56">
        <f t="shared" si="1"/>
        <v>0</v>
      </c>
      <c r="G41" s="60">
        <v>0</v>
      </c>
      <c r="H41" s="56">
        <f t="shared" si="2"/>
        <v>0</v>
      </c>
      <c r="I41" s="56">
        <f t="shared" si="3"/>
        <v>0</v>
      </c>
      <c r="J41" s="60">
        <v>0</v>
      </c>
      <c r="K41" s="56">
        <f t="shared" si="4"/>
        <v>0</v>
      </c>
      <c r="L41" s="56">
        <f t="shared" si="5"/>
        <v>0</v>
      </c>
      <c r="M41" s="60">
        <v>0</v>
      </c>
      <c r="N41" s="56">
        <f t="shared" si="6"/>
        <v>0</v>
      </c>
      <c r="O41" s="56">
        <f t="shared" si="7"/>
        <v>0</v>
      </c>
      <c r="P41" s="60">
        <v>0</v>
      </c>
      <c r="Q41" s="56">
        <f t="shared" si="8"/>
        <v>0</v>
      </c>
      <c r="R41" s="56">
        <f t="shared" si="9"/>
        <v>0</v>
      </c>
      <c r="S41" s="60">
        <v>0</v>
      </c>
      <c r="T41" s="56">
        <f t="shared" si="10"/>
        <v>0</v>
      </c>
      <c r="U41" s="56">
        <f t="shared" si="11"/>
        <v>0</v>
      </c>
      <c r="V41" s="60">
        <v>0</v>
      </c>
      <c r="W41" s="56">
        <f t="shared" si="12"/>
        <v>0</v>
      </c>
      <c r="X41" s="56">
        <f t="shared" si="13"/>
        <v>0</v>
      </c>
      <c r="Y41" s="60">
        <v>0</v>
      </c>
      <c r="Z41" s="56">
        <f t="shared" si="14"/>
        <v>0</v>
      </c>
      <c r="AA41" s="56">
        <f t="shared" si="15"/>
        <v>0</v>
      </c>
      <c r="AB41" s="60">
        <v>0</v>
      </c>
      <c r="AC41" s="56">
        <f t="shared" si="16"/>
        <v>0</v>
      </c>
      <c r="AD41" s="56">
        <f t="shared" si="17"/>
        <v>0</v>
      </c>
      <c r="AE41" s="60">
        <v>0</v>
      </c>
      <c r="AF41" s="56">
        <f t="shared" si="18"/>
        <v>0</v>
      </c>
      <c r="AG41" s="56">
        <f t="shared" si="19"/>
        <v>0</v>
      </c>
      <c r="AH41" s="60">
        <v>0</v>
      </c>
      <c r="AI41" s="56">
        <f t="shared" si="20"/>
        <v>0</v>
      </c>
      <c r="AJ41" s="56">
        <f t="shared" si="21"/>
        <v>0</v>
      </c>
      <c r="AK41" s="60"/>
      <c r="AL41" s="56">
        <f t="shared" si="22"/>
        <v>0</v>
      </c>
      <c r="AM41" s="56">
        <f t="shared" si="23"/>
        <v>0</v>
      </c>
      <c r="AN41" s="60"/>
      <c r="AO41" s="56">
        <f t="shared" si="24"/>
        <v>0</v>
      </c>
      <c r="AP41" s="56">
        <f t="shared" si="25"/>
        <v>0</v>
      </c>
      <c r="AQ41" s="60"/>
      <c r="AR41" s="56">
        <f t="shared" si="26"/>
        <v>0</v>
      </c>
      <c r="AS41" s="56">
        <f t="shared" si="27"/>
        <v>0</v>
      </c>
      <c r="AT41" s="60"/>
      <c r="AU41" s="56">
        <f t="shared" si="28"/>
        <v>0</v>
      </c>
      <c r="AV41" s="56">
        <f t="shared" si="29"/>
        <v>0</v>
      </c>
      <c r="AW41" s="60">
        <v>0</v>
      </c>
      <c r="AX41" s="56">
        <f t="shared" si="30"/>
        <v>0</v>
      </c>
      <c r="AY41" s="56">
        <f t="shared" si="31"/>
        <v>0</v>
      </c>
      <c r="AZ41" s="60"/>
      <c r="BA41" s="56">
        <f t="shared" si="32"/>
        <v>0</v>
      </c>
      <c r="BB41" s="56">
        <f t="shared" si="33"/>
        <v>0</v>
      </c>
      <c r="BC41" s="60"/>
      <c r="BD41" s="56">
        <f t="shared" si="34"/>
        <v>0</v>
      </c>
      <c r="BE41" s="56">
        <f t="shared" si="35"/>
        <v>0</v>
      </c>
      <c r="BF41" s="60"/>
      <c r="BG41" s="56">
        <f t="shared" si="36"/>
        <v>0</v>
      </c>
      <c r="BH41" s="56">
        <f t="shared" si="37"/>
        <v>0</v>
      </c>
      <c r="BI41" s="60"/>
      <c r="BJ41" s="56">
        <f t="shared" si="38"/>
        <v>0</v>
      </c>
      <c r="BK41" s="56">
        <f t="shared" si="39"/>
        <v>0</v>
      </c>
      <c r="BL41" s="60"/>
      <c r="BM41" s="56">
        <f t="shared" si="40"/>
        <v>0</v>
      </c>
      <c r="BN41" s="56">
        <f t="shared" si="41"/>
        <v>0</v>
      </c>
      <c r="BO41" s="60"/>
      <c r="BP41" s="56">
        <f t="shared" si="42"/>
        <v>0</v>
      </c>
      <c r="BQ41" s="56">
        <f t="shared" si="43"/>
        <v>0</v>
      </c>
      <c r="BR41" s="58"/>
      <c r="BS41" s="56">
        <f t="shared" si="44"/>
        <v>0</v>
      </c>
      <c r="BT41" s="56">
        <f t="shared" si="45"/>
        <v>0</v>
      </c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2"/>
      <c r="CL41" s="42"/>
      <c r="CM41" s="42"/>
      <c r="CN41" s="42"/>
    </row>
    <row r="42" spans="1:92" s="41" customFormat="1" ht="12.75">
      <c r="A42" s="64">
        <f t="shared" si="46"/>
        <v>48</v>
      </c>
      <c r="B42" s="43" t="s">
        <v>1</v>
      </c>
      <c r="C42" s="65">
        <f t="shared" si="47"/>
        <v>48.9</v>
      </c>
      <c r="D42" s="48">
        <v>0</v>
      </c>
      <c r="E42" s="165">
        <f t="shared" si="0"/>
        <v>0</v>
      </c>
      <c r="F42" s="166">
        <f t="shared" si="1"/>
        <v>0</v>
      </c>
      <c r="G42" s="48">
        <v>0</v>
      </c>
      <c r="H42" s="165">
        <f t="shared" si="2"/>
        <v>0</v>
      </c>
      <c r="I42" s="166">
        <f t="shared" si="3"/>
        <v>0</v>
      </c>
      <c r="J42" s="48">
        <v>0</v>
      </c>
      <c r="K42" s="165">
        <f t="shared" si="4"/>
        <v>0</v>
      </c>
      <c r="L42" s="166">
        <f t="shared" si="5"/>
        <v>0</v>
      </c>
      <c r="M42" s="48">
        <v>0</v>
      </c>
      <c r="N42" s="165">
        <f t="shared" si="6"/>
        <v>0</v>
      </c>
      <c r="O42" s="166">
        <f t="shared" si="7"/>
        <v>0</v>
      </c>
      <c r="P42" s="48">
        <v>0</v>
      </c>
      <c r="Q42" s="165">
        <f t="shared" si="8"/>
        <v>0</v>
      </c>
      <c r="R42" s="166">
        <f t="shared" si="9"/>
        <v>0</v>
      </c>
      <c r="S42" s="48">
        <v>0</v>
      </c>
      <c r="T42" s="165">
        <f t="shared" si="10"/>
        <v>0</v>
      </c>
      <c r="U42" s="166">
        <f t="shared" si="11"/>
        <v>0</v>
      </c>
      <c r="V42" s="48">
        <v>0</v>
      </c>
      <c r="W42" s="165">
        <f t="shared" si="12"/>
        <v>0</v>
      </c>
      <c r="X42" s="166">
        <f t="shared" si="13"/>
        <v>0</v>
      </c>
      <c r="Y42" s="48">
        <v>0</v>
      </c>
      <c r="Z42" s="165">
        <f t="shared" si="14"/>
        <v>0</v>
      </c>
      <c r="AA42" s="166">
        <f t="shared" si="15"/>
        <v>0</v>
      </c>
      <c r="AB42" s="48">
        <v>0</v>
      </c>
      <c r="AC42" s="165">
        <f t="shared" si="16"/>
        <v>0</v>
      </c>
      <c r="AD42" s="166">
        <f t="shared" si="17"/>
        <v>0</v>
      </c>
      <c r="AE42" s="48">
        <v>0</v>
      </c>
      <c r="AF42" s="165">
        <f t="shared" si="18"/>
        <v>0</v>
      </c>
      <c r="AG42" s="166">
        <f t="shared" si="19"/>
        <v>0</v>
      </c>
      <c r="AH42" s="48">
        <v>0</v>
      </c>
      <c r="AI42" s="165">
        <f t="shared" si="20"/>
        <v>0</v>
      </c>
      <c r="AJ42" s="166">
        <f t="shared" si="21"/>
        <v>0</v>
      </c>
      <c r="AK42" s="48"/>
      <c r="AL42" s="165">
        <f t="shared" si="22"/>
        <v>0</v>
      </c>
      <c r="AM42" s="166">
        <f t="shared" si="23"/>
        <v>0</v>
      </c>
      <c r="AN42" s="48"/>
      <c r="AO42" s="165">
        <f t="shared" si="24"/>
        <v>0</v>
      </c>
      <c r="AP42" s="166">
        <f t="shared" si="25"/>
        <v>0</v>
      </c>
      <c r="AQ42" s="48">
        <v>0</v>
      </c>
      <c r="AR42" s="165">
        <f t="shared" si="26"/>
        <v>0</v>
      </c>
      <c r="AS42" s="166">
        <f t="shared" si="27"/>
        <v>0</v>
      </c>
      <c r="AT42" s="48"/>
      <c r="AU42" s="165">
        <f t="shared" si="28"/>
        <v>0</v>
      </c>
      <c r="AV42" s="166">
        <f t="shared" si="29"/>
        <v>0</v>
      </c>
      <c r="AW42" s="48">
        <v>0</v>
      </c>
      <c r="AX42" s="165">
        <f t="shared" si="30"/>
        <v>0</v>
      </c>
      <c r="AY42" s="166">
        <f t="shared" si="31"/>
        <v>0</v>
      </c>
      <c r="AZ42" s="48"/>
      <c r="BA42" s="165">
        <f t="shared" si="32"/>
        <v>0</v>
      </c>
      <c r="BB42" s="166">
        <f t="shared" si="33"/>
        <v>0</v>
      </c>
      <c r="BC42" s="48"/>
      <c r="BD42" s="165">
        <f t="shared" si="34"/>
        <v>0</v>
      </c>
      <c r="BE42" s="166">
        <f t="shared" si="35"/>
        <v>0</v>
      </c>
      <c r="BF42" s="48"/>
      <c r="BG42" s="165">
        <f t="shared" si="36"/>
        <v>0</v>
      </c>
      <c r="BH42" s="166">
        <f t="shared" si="37"/>
        <v>0</v>
      </c>
      <c r="BI42" s="48"/>
      <c r="BJ42" s="165">
        <f t="shared" si="38"/>
        <v>0</v>
      </c>
      <c r="BK42" s="166">
        <f t="shared" si="39"/>
        <v>0</v>
      </c>
      <c r="BL42" s="48"/>
      <c r="BM42" s="165">
        <f t="shared" si="40"/>
        <v>0</v>
      </c>
      <c r="BN42" s="166">
        <f t="shared" si="41"/>
        <v>0</v>
      </c>
      <c r="BO42" s="48"/>
      <c r="BP42" s="165">
        <f t="shared" si="42"/>
        <v>0</v>
      </c>
      <c r="BQ42" s="166">
        <f t="shared" si="43"/>
        <v>0</v>
      </c>
      <c r="BR42" s="66"/>
      <c r="BS42" s="165">
        <f t="shared" si="44"/>
        <v>0</v>
      </c>
      <c r="BT42" s="166">
        <f t="shared" si="45"/>
        <v>0</v>
      </c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2"/>
      <c r="CL42" s="42"/>
      <c r="CM42" s="42"/>
      <c r="CN42" s="42"/>
    </row>
    <row r="43" spans="1:92" s="41" customFormat="1" ht="12.75">
      <c r="A43" s="67" t="s">
        <v>2</v>
      </c>
      <c r="B43" s="68"/>
      <c r="C43" s="68"/>
      <c r="D43" s="47">
        <f aca="true" t="shared" si="48" ref="D43:AI43">SUM(D4:D42)</f>
        <v>5</v>
      </c>
      <c r="E43" s="47">
        <f t="shared" si="48"/>
        <v>202.5</v>
      </c>
      <c r="F43" s="69">
        <f t="shared" si="48"/>
        <v>3859.5788775082374</v>
      </c>
      <c r="G43" s="69">
        <f t="shared" si="48"/>
        <v>6</v>
      </c>
      <c r="H43" s="53">
        <f t="shared" si="48"/>
        <v>226</v>
      </c>
      <c r="I43" s="69">
        <f t="shared" si="48"/>
        <v>3611.218316003238</v>
      </c>
      <c r="J43" s="47">
        <f t="shared" si="48"/>
        <v>9</v>
      </c>
      <c r="K43" s="47">
        <f t="shared" si="48"/>
        <v>329.5</v>
      </c>
      <c r="L43" s="69">
        <f t="shared" si="48"/>
        <v>4926.429201531693</v>
      </c>
      <c r="M43" s="47">
        <f t="shared" si="48"/>
        <v>8</v>
      </c>
      <c r="N43" s="47">
        <f t="shared" si="48"/>
        <v>274</v>
      </c>
      <c r="O43" s="69">
        <f t="shared" si="48"/>
        <v>3486.2343212290934</v>
      </c>
      <c r="P43" s="47">
        <f t="shared" si="48"/>
        <v>9</v>
      </c>
      <c r="Q43" s="47">
        <f t="shared" si="48"/>
        <v>304.5</v>
      </c>
      <c r="R43" s="69">
        <f t="shared" si="48"/>
        <v>3749.798478503548</v>
      </c>
      <c r="S43" s="47">
        <f t="shared" si="48"/>
        <v>15</v>
      </c>
      <c r="T43" s="47">
        <f t="shared" si="48"/>
        <v>490.5</v>
      </c>
      <c r="U43" s="69">
        <f t="shared" si="48"/>
        <v>5600.469672523437</v>
      </c>
      <c r="V43" s="47">
        <f t="shared" si="48"/>
        <v>11</v>
      </c>
      <c r="W43" s="47">
        <f t="shared" si="48"/>
        <v>340.5</v>
      </c>
      <c r="X43" s="69">
        <f t="shared" si="48"/>
        <v>3395.531212871622</v>
      </c>
      <c r="Y43" s="47">
        <f t="shared" si="48"/>
        <v>18</v>
      </c>
      <c r="Z43" s="47">
        <f t="shared" si="48"/>
        <v>563</v>
      </c>
      <c r="AA43" s="69">
        <f t="shared" si="48"/>
        <v>5752.117136922509</v>
      </c>
      <c r="AB43" s="47">
        <f t="shared" si="48"/>
        <v>12</v>
      </c>
      <c r="AC43" s="47">
        <f t="shared" si="48"/>
        <v>368</v>
      </c>
      <c r="AD43" s="69">
        <f t="shared" si="48"/>
        <v>3586.602514574372</v>
      </c>
      <c r="AE43" s="47">
        <f t="shared" si="48"/>
        <v>14</v>
      </c>
      <c r="AF43" s="47">
        <f t="shared" si="48"/>
        <v>422</v>
      </c>
      <c r="AG43" s="69">
        <f t="shared" si="48"/>
        <v>3952.20571124662</v>
      </c>
      <c r="AH43" s="47">
        <f t="shared" si="48"/>
        <v>7</v>
      </c>
      <c r="AI43" s="47">
        <f t="shared" si="48"/>
        <v>212.5</v>
      </c>
      <c r="AJ43" s="69">
        <f aca="true" t="shared" si="49" ref="AJ43:BO43">SUM(AJ4:AJ42)</f>
        <v>2018.0093452779633</v>
      </c>
      <c r="AK43" s="47">
        <f t="shared" si="49"/>
        <v>30</v>
      </c>
      <c r="AL43" s="47">
        <f t="shared" si="49"/>
        <v>872</v>
      </c>
      <c r="AM43" s="69">
        <f t="shared" si="49"/>
        <v>7459.091805841252</v>
      </c>
      <c r="AN43" s="47">
        <f t="shared" si="49"/>
        <v>30</v>
      </c>
      <c r="AO43" s="69">
        <f t="shared" si="49"/>
        <v>822</v>
      </c>
      <c r="AP43" s="69">
        <f t="shared" si="49"/>
        <v>6100.977810904121</v>
      </c>
      <c r="AQ43" s="47">
        <f t="shared" si="49"/>
        <v>30</v>
      </c>
      <c r="AR43" s="69">
        <f t="shared" si="49"/>
        <v>794</v>
      </c>
      <c r="AS43" s="69">
        <f t="shared" si="49"/>
        <v>5431.121995460694</v>
      </c>
      <c r="AT43" s="47">
        <f t="shared" si="49"/>
        <v>30</v>
      </c>
      <c r="AU43" s="69">
        <f t="shared" si="49"/>
        <v>775</v>
      </c>
      <c r="AV43" s="69">
        <f t="shared" si="49"/>
        <v>5016.927542299226</v>
      </c>
      <c r="AW43" s="47">
        <f t="shared" si="49"/>
        <v>30</v>
      </c>
      <c r="AX43" s="47">
        <f t="shared" si="49"/>
        <v>739</v>
      </c>
      <c r="AY43" s="69">
        <f t="shared" si="49"/>
        <v>4281.357299290582</v>
      </c>
      <c r="AZ43" s="47">
        <f t="shared" si="49"/>
        <v>30</v>
      </c>
      <c r="BA43" s="47">
        <f t="shared" si="49"/>
        <v>691</v>
      </c>
      <c r="BB43" s="69">
        <f t="shared" si="49"/>
        <v>3390.6864328141974</v>
      </c>
      <c r="BC43" s="47">
        <f t="shared" si="49"/>
        <v>30</v>
      </c>
      <c r="BD43" s="47">
        <f t="shared" si="49"/>
        <v>660</v>
      </c>
      <c r="BE43" s="69">
        <f t="shared" si="49"/>
        <v>2904.071913035109</v>
      </c>
      <c r="BF43" s="47">
        <f t="shared" si="49"/>
        <v>20</v>
      </c>
      <c r="BG43" s="47">
        <f t="shared" si="49"/>
        <v>418</v>
      </c>
      <c r="BH43" s="69">
        <f t="shared" si="49"/>
        <v>1627.6489922818723</v>
      </c>
      <c r="BI43" s="47">
        <f t="shared" si="49"/>
        <v>30</v>
      </c>
      <c r="BJ43" s="47">
        <f t="shared" si="49"/>
        <v>593</v>
      </c>
      <c r="BK43" s="69">
        <f t="shared" si="49"/>
        <v>2025.4507037735689</v>
      </c>
      <c r="BL43" s="47">
        <f t="shared" si="49"/>
        <v>30</v>
      </c>
      <c r="BM43" s="47">
        <f t="shared" si="49"/>
        <v>550</v>
      </c>
      <c r="BN43" s="69">
        <f t="shared" si="49"/>
        <v>1565.65078786307</v>
      </c>
      <c r="BO43" s="47">
        <f t="shared" si="49"/>
        <v>30</v>
      </c>
      <c r="BP43" s="47">
        <f>SUM(BP4:BP42)</f>
        <v>524</v>
      </c>
      <c r="BQ43" s="69">
        <f>SUM(BQ4:BQ42)</f>
        <v>1327.0575839207347</v>
      </c>
      <c r="BR43" s="159">
        <f>SUM(BR4:BR42)</f>
        <v>65</v>
      </c>
      <c r="BS43" s="47">
        <f>SUM(BS4:BS42)</f>
        <v>1008.5</v>
      </c>
      <c r="BT43" s="69">
        <f>SUM(BT4:BT42)</f>
        <v>1964.8555599253837</v>
      </c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2"/>
      <c r="CL43" s="42"/>
      <c r="CM43" s="42"/>
      <c r="CN43" s="42"/>
    </row>
    <row r="44" spans="1:92" s="41" customFormat="1" ht="12.75">
      <c r="A44" s="67" t="s">
        <v>49</v>
      </c>
      <c r="B44" s="68"/>
      <c r="C44" s="68"/>
      <c r="D44" s="53">
        <f>E43/D43</f>
        <v>40.5</v>
      </c>
      <c r="E44" s="53"/>
      <c r="F44" s="53"/>
      <c r="G44" s="53">
        <f>H43/G43</f>
        <v>37.666666666666664</v>
      </c>
      <c r="H44" s="53"/>
      <c r="I44" s="53"/>
      <c r="J44" s="53">
        <f>K43/J43</f>
        <v>36.611111111111114</v>
      </c>
      <c r="K44" s="53"/>
      <c r="L44" s="53"/>
      <c r="M44" s="53">
        <f>N43/M43</f>
        <v>34.25</v>
      </c>
      <c r="N44" s="53"/>
      <c r="O44" s="53"/>
      <c r="P44" s="53">
        <f>Q43/P43</f>
        <v>33.833333333333336</v>
      </c>
      <c r="Q44" s="53"/>
      <c r="R44" s="53"/>
      <c r="S44" s="53">
        <f>T43/S43</f>
        <v>32.7</v>
      </c>
      <c r="T44" s="53"/>
      <c r="U44" s="53"/>
      <c r="V44" s="53">
        <f>W43/V43</f>
        <v>30.954545454545453</v>
      </c>
      <c r="W44" s="53"/>
      <c r="X44" s="53"/>
      <c r="Y44" s="53">
        <f>Z43/Y43</f>
        <v>31.27777777777778</v>
      </c>
      <c r="Z44" s="53"/>
      <c r="AA44" s="53"/>
      <c r="AB44" s="53">
        <f>AC43/AB43</f>
        <v>30.666666666666668</v>
      </c>
      <c r="AC44" s="53"/>
      <c r="AD44" s="53"/>
      <c r="AE44" s="53">
        <f>AF43/AE43</f>
        <v>30.142857142857142</v>
      </c>
      <c r="AF44" s="53"/>
      <c r="AG44" s="53"/>
      <c r="AH44" s="53">
        <f>AI43/AH43</f>
        <v>30.357142857142858</v>
      </c>
      <c r="AI44" s="53"/>
      <c r="AJ44" s="53"/>
      <c r="AK44" s="53">
        <f>AL43/AK43</f>
        <v>29.066666666666666</v>
      </c>
      <c r="AL44" s="53"/>
      <c r="AM44" s="53"/>
      <c r="AN44" s="53">
        <f>AO43/AN43</f>
        <v>27.4</v>
      </c>
      <c r="AO44" s="53"/>
      <c r="AP44" s="53"/>
      <c r="AQ44" s="53">
        <f>AR43/AQ43</f>
        <v>26.466666666666665</v>
      </c>
      <c r="AR44" s="53"/>
      <c r="AS44" s="53"/>
      <c r="AT44" s="53">
        <f>AU43/AT43</f>
        <v>25.833333333333332</v>
      </c>
      <c r="AU44" s="53"/>
      <c r="AV44" s="53"/>
      <c r="AW44" s="53">
        <f>AX43/AW43</f>
        <v>24.633333333333333</v>
      </c>
      <c r="AX44" s="53"/>
      <c r="AY44" s="53"/>
      <c r="AZ44" s="53">
        <f>BA43/AZ43</f>
        <v>23.033333333333335</v>
      </c>
      <c r="BA44" s="53"/>
      <c r="BB44" s="53"/>
      <c r="BC44" s="53">
        <f>BD43/BC43</f>
        <v>22</v>
      </c>
      <c r="BD44" s="53"/>
      <c r="BE44" s="53"/>
      <c r="BF44" s="53">
        <f>BG43/BF43</f>
        <v>20.9</v>
      </c>
      <c r="BG44" s="53"/>
      <c r="BH44" s="53"/>
      <c r="BI44" s="53">
        <f>BJ43/BI43</f>
        <v>19.766666666666666</v>
      </c>
      <c r="BJ44" s="53"/>
      <c r="BK44" s="53"/>
      <c r="BL44" s="53">
        <f>BM43/BL43</f>
        <v>18.333333333333332</v>
      </c>
      <c r="BM44" s="53"/>
      <c r="BN44" s="53"/>
      <c r="BO44" s="53">
        <f>BP43/BO43</f>
        <v>17.466666666666665</v>
      </c>
      <c r="BP44" s="53"/>
      <c r="BQ44" s="53"/>
      <c r="BR44" s="70">
        <f>BS43/BR43</f>
        <v>15.515384615384615</v>
      </c>
      <c r="BS44" s="53"/>
      <c r="BT44" s="53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42"/>
      <c r="CL44" s="42"/>
      <c r="CM44" s="42"/>
      <c r="CN44" s="42"/>
    </row>
    <row r="45" spans="1:92" s="41" customFormat="1" ht="12.75">
      <c r="A45" s="67" t="s">
        <v>3</v>
      </c>
      <c r="B45" s="68"/>
      <c r="C45" s="68"/>
      <c r="D45" s="47">
        <v>2</v>
      </c>
      <c r="E45" s="47"/>
      <c r="F45" s="47"/>
      <c r="G45" s="47">
        <v>2</v>
      </c>
      <c r="H45" s="47"/>
      <c r="I45" s="47"/>
      <c r="J45" s="47">
        <v>14</v>
      </c>
      <c r="K45" s="47"/>
      <c r="L45" s="47"/>
      <c r="M45" s="47">
        <v>17</v>
      </c>
      <c r="N45" s="47"/>
      <c r="O45" s="47"/>
      <c r="P45" s="47">
        <v>13</v>
      </c>
      <c r="Q45" s="47"/>
      <c r="R45" s="47"/>
      <c r="S45" s="47">
        <v>21</v>
      </c>
      <c r="T45" s="47"/>
      <c r="U45" s="47"/>
      <c r="V45" s="47">
        <v>14</v>
      </c>
      <c r="W45" s="47"/>
      <c r="X45" s="47"/>
      <c r="Y45" s="47">
        <v>9</v>
      </c>
      <c r="Z45" s="47"/>
      <c r="AA45" s="47"/>
      <c r="AB45" s="47">
        <v>5</v>
      </c>
      <c r="AC45" s="47"/>
      <c r="AD45" s="47"/>
      <c r="AE45" s="47">
        <v>11</v>
      </c>
      <c r="AF45" s="47"/>
      <c r="AG45" s="47"/>
      <c r="AH45" s="47">
        <v>1</v>
      </c>
      <c r="AI45" s="47"/>
      <c r="AJ45" s="47"/>
      <c r="AK45" s="47">
        <v>11.5</v>
      </c>
      <c r="AL45" s="47"/>
      <c r="AM45" s="47"/>
      <c r="AN45" s="47">
        <v>7</v>
      </c>
      <c r="AO45" s="47"/>
      <c r="AP45" s="47"/>
      <c r="AQ45" s="47">
        <v>11</v>
      </c>
      <c r="AR45" s="47"/>
      <c r="AS45" s="47"/>
      <c r="AT45" s="47">
        <v>15.3</v>
      </c>
      <c r="AU45" s="47"/>
      <c r="AV45" s="47"/>
      <c r="AW45" s="47">
        <v>15</v>
      </c>
      <c r="AX45" s="47"/>
      <c r="AY45" s="47"/>
      <c r="AZ45" s="47">
        <v>11</v>
      </c>
      <c r="BA45" s="47"/>
      <c r="BB45" s="47"/>
      <c r="BC45" s="47">
        <v>11</v>
      </c>
      <c r="BD45" s="47"/>
      <c r="BE45" s="47"/>
      <c r="BF45" s="47">
        <v>10</v>
      </c>
      <c r="BG45" s="47"/>
      <c r="BH45" s="47"/>
      <c r="BI45" s="47">
        <v>10</v>
      </c>
      <c r="BJ45" s="47"/>
      <c r="BK45" s="47"/>
      <c r="BL45" s="47">
        <v>6</v>
      </c>
      <c r="BM45" s="47"/>
      <c r="BN45" s="47"/>
      <c r="BO45" s="47">
        <v>8</v>
      </c>
      <c r="BP45" s="47"/>
      <c r="BQ45" s="47"/>
      <c r="BR45" s="57">
        <v>6</v>
      </c>
      <c r="BS45" s="47"/>
      <c r="BT45" s="47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2"/>
      <c r="CL45" s="42"/>
      <c r="CM45" s="42"/>
      <c r="CN45" s="42"/>
    </row>
    <row r="46" spans="1:92" s="41" customFormat="1" ht="12.75">
      <c r="A46" s="67" t="s">
        <v>4</v>
      </c>
      <c r="B46" s="68"/>
      <c r="C46" s="68"/>
      <c r="D46" s="72">
        <v>5</v>
      </c>
      <c r="E46" s="72"/>
      <c r="F46" s="72"/>
      <c r="G46" s="72">
        <v>6</v>
      </c>
      <c r="H46" s="72"/>
      <c r="I46" s="72"/>
      <c r="J46" s="72">
        <v>7</v>
      </c>
      <c r="K46" s="72"/>
      <c r="L46" s="72"/>
      <c r="M46" s="72">
        <v>8</v>
      </c>
      <c r="N46" s="72"/>
      <c r="O46" s="72"/>
      <c r="P46" s="72">
        <v>9</v>
      </c>
      <c r="Q46" s="72"/>
      <c r="R46" s="72"/>
      <c r="S46" s="72">
        <v>10</v>
      </c>
      <c r="T46" s="72"/>
      <c r="U46" s="72"/>
      <c r="V46" s="72">
        <v>11</v>
      </c>
      <c r="W46" s="72"/>
      <c r="X46" s="72"/>
      <c r="Y46" s="72">
        <v>12</v>
      </c>
      <c r="Z46" s="72"/>
      <c r="AA46" s="72"/>
      <c r="AB46" s="72">
        <v>13</v>
      </c>
      <c r="AC46" s="72"/>
      <c r="AD46" s="72"/>
      <c r="AE46" s="72">
        <v>14</v>
      </c>
      <c r="AF46" s="72"/>
      <c r="AG46" s="72"/>
      <c r="AH46" s="72">
        <v>15</v>
      </c>
      <c r="AI46" s="72"/>
      <c r="AJ46" s="72"/>
      <c r="AK46" s="72">
        <v>50</v>
      </c>
      <c r="AL46" s="72"/>
      <c r="AM46" s="72"/>
      <c r="AN46" s="72">
        <v>70</v>
      </c>
      <c r="AO46" s="72"/>
      <c r="AP46" s="72"/>
      <c r="AQ46" s="72">
        <v>80</v>
      </c>
      <c r="AR46" s="72"/>
      <c r="AS46" s="72"/>
      <c r="AT46" s="72">
        <v>100</v>
      </c>
      <c r="AU46" s="72"/>
      <c r="AV46" s="72"/>
      <c r="AW46" s="72">
        <v>120</v>
      </c>
      <c r="AX46" s="72"/>
      <c r="AY46" s="72"/>
      <c r="AZ46" s="69">
        <f>AZ48*1000/AZ51</f>
        <v>64.51127819548871</v>
      </c>
      <c r="BA46" s="72"/>
      <c r="BB46" s="72"/>
      <c r="BC46" s="69">
        <f>BC48*1000/BC51</f>
        <v>76.1344537815126</v>
      </c>
      <c r="BD46" s="72"/>
      <c r="BE46" s="72"/>
      <c r="BF46" s="69">
        <f>BF48*1000/BF51</f>
        <v>103.63636363636364</v>
      </c>
      <c r="BG46" s="72"/>
      <c r="BH46" s="72"/>
      <c r="BI46" s="69">
        <f>BI48*1000/BI51</f>
        <v>157.53768844221108</v>
      </c>
      <c r="BJ46" s="72"/>
      <c r="BK46" s="72"/>
      <c r="BL46" s="69">
        <f>BL48*1000/BL51</f>
        <v>327.53164556962025</v>
      </c>
      <c r="BM46" s="72"/>
      <c r="BN46" s="72"/>
      <c r="BO46" s="69">
        <f>BO48*1000/BO51</f>
        <v>411.0687022900764</v>
      </c>
      <c r="BP46" s="72"/>
      <c r="BQ46" s="72"/>
      <c r="BR46" s="73">
        <f>BR48*1000/BR51</f>
        <v>534.8675034867504</v>
      </c>
      <c r="BS46" s="72"/>
      <c r="BT46" s="72"/>
      <c r="BU46" s="74"/>
      <c r="BV46" s="7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2"/>
      <c r="CL46" s="42"/>
      <c r="CM46" s="42"/>
      <c r="CN46" s="42"/>
    </row>
    <row r="47" spans="1:92" s="41" customFormat="1" ht="12.75">
      <c r="A47" s="67" t="s">
        <v>149</v>
      </c>
      <c r="B47" s="68"/>
      <c r="C47" s="6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7.23</v>
      </c>
      <c r="AL47" s="53"/>
      <c r="AM47" s="53"/>
      <c r="AN47" s="53">
        <v>6.36</v>
      </c>
      <c r="AO47" s="53"/>
      <c r="AP47" s="53"/>
      <c r="AQ47" s="53">
        <v>5.76</v>
      </c>
      <c r="AR47" s="53"/>
      <c r="AS47" s="53"/>
      <c r="AT47" s="53">
        <v>5.14</v>
      </c>
      <c r="AU47" s="53"/>
      <c r="AV47" s="53"/>
      <c r="AW47" s="53">
        <v>4.185</v>
      </c>
      <c r="AX47" s="53"/>
      <c r="AY47" s="53"/>
      <c r="AZ47" s="53">
        <v>3.325</v>
      </c>
      <c r="BA47" s="53"/>
      <c r="BB47" s="53"/>
      <c r="BC47" s="53">
        <v>2.975</v>
      </c>
      <c r="BD47" s="53"/>
      <c r="BE47" s="53"/>
      <c r="BF47" s="53">
        <v>1.65</v>
      </c>
      <c r="BG47" s="53"/>
      <c r="BH47" s="53"/>
      <c r="BI47" s="53">
        <v>1.99</v>
      </c>
      <c r="BJ47" s="53"/>
      <c r="BK47" s="53"/>
      <c r="BL47" s="53">
        <v>1.58</v>
      </c>
      <c r="BM47" s="53"/>
      <c r="BN47" s="53"/>
      <c r="BO47" s="53">
        <v>1.31</v>
      </c>
      <c r="BP47" s="53"/>
      <c r="BQ47" s="53"/>
      <c r="BR47" s="70">
        <v>2.151</v>
      </c>
      <c r="BS47" s="53"/>
      <c r="BT47" s="53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42"/>
      <c r="CL47" s="42"/>
      <c r="CM47" s="42"/>
      <c r="CN47" s="42"/>
    </row>
    <row r="48" spans="1:92" s="41" customFormat="1" ht="12.75">
      <c r="A48" s="67" t="s">
        <v>150</v>
      </c>
      <c r="B48" s="68"/>
      <c r="C48" s="68"/>
      <c r="D48" s="53"/>
      <c r="E48" s="47"/>
      <c r="F48" s="47"/>
      <c r="G48" s="53"/>
      <c r="H48" s="47"/>
      <c r="I48" s="4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f>AK46*AK51/1000</f>
        <v>12.05</v>
      </c>
      <c r="AL48" s="53"/>
      <c r="AM48" s="53"/>
      <c r="AN48" s="53">
        <f>AN46*AN51/1000</f>
        <v>14.84</v>
      </c>
      <c r="AO48" s="47"/>
      <c r="AP48" s="47"/>
      <c r="AQ48" s="53">
        <f>AQ46*AQ51/1000</f>
        <v>15.36</v>
      </c>
      <c r="AR48" s="47"/>
      <c r="AS48" s="47"/>
      <c r="AT48" s="53">
        <f>AT46*AT51/1000</f>
        <v>17.133333333333336</v>
      </c>
      <c r="AU48" s="47"/>
      <c r="AV48" s="47"/>
      <c r="AW48" s="53">
        <f>AW46*AW51/1000</f>
        <v>16.74</v>
      </c>
      <c r="AX48" s="47"/>
      <c r="AY48" s="47"/>
      <c r="AZ48" s="53">
        <f>AZ49-13</f>
        <v>7.149999999999999</v>
      </c>
      <c r="BA48" s="53"/>
      <c r="BB48" s="53"/>
      <c r="BC48" s="53">
        <f>BC49-13</f>
        <v>7.550000000000001</v>
      </c>
      <c r="BD48" s="53"/>
      <c r="BE48" s="53"/>
      <c r="BF48" s="53">
        <f>BF49-13</f>
        <v>8.55</v>
      </c>
      <c r="BG48" s="53"/>
      <c r="BH48" s="53"/>
      <c r="BI48" s="53">
        <f>BI49-8</f>
        <v>10.45</v>
      </c>
      <c r="BJ48" s="53"/>
      <c r="BK48" s="53"/>
      <c r="BL48" s="53">
        <f>BL49-2.7</f>
        <v>17.25</v>
      </c>
      <c r="BM48" s="53"/>
      <c r="BN48" s="53"/>
      <c r="BO48" s="53">
        <f>BO49-2.7</f>
        <v>17.95</v>
      </c>
      <c r="BP48" s="53"/>
      <c r="BQ48" s="53"/>
      <c r="BR48" s="53">
        <f>BR49-2.7</f>
        <v>17.7</v>
      </c>
      <c r="BS48" s="53"/>
      <c r="BT48" s="53"/>
      <c r="BU48" s="45"/>
      <c r="BV48" s="45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42"/>
      <c r="CL48" s="42"/>
      <c r="CM48" s="42"/>
      <c r="CN48" s="42"/>
    </row>
    <row r="49" spans="1:92" s="41" customFormat="1" ht="12.75">
      <c r="A49" s="75" t="s">
        <v>50</v>
      </c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>
        <f>AK48+13</f>
        <v>25.05</v>
      </c>
      <c r="AL49" s="77"/>
      <c r="AM49" s="77"/>
      <c r="AN49" s="77">
        <f>AN48+13</f>
        <v>27.84</v>
      </c>
      <c r="AO49" s="77"/>
      <c r="AP49" s="77"/>
      <c r="AQ49" s="77">
        <f>AQ48+13</f>
        <v>28.36</v>
      </c>
      <c r="AR49" s="77"/>
      <c r="AS49" s="77"/>
      <c r="AT49" s="77">
        <f>AT48+13</f>
        <v>30.133333333333336</v>
      </c>
      <c r="AU49" s="77"/>
      <c r="AV49" s="77"/>
      <c r="AW49" s="77">
        <f>AW48+13</f>
        <v>29.74</v>
      </c>
      <c r="AX49" s="77"/>
      <c r="AY49" s="77"/>
      <c r="AZ49" s="77">
        <v>20.15</v>
      </c>
      <c r="BA49" s="77"/>
      <c r="BB49" s="77"/>
      <c r="BC49" s="77">
        <v>20.55</v>
      </c>
      <c r="BD49" s="77"/>
      <c r="BE49" s="77"/>
      <c r="BF49" s="77">
        <v>21.55</v>
      </c>
      <c r="BG49" s="77"/>
      <c r="BH49" s="77"/>
      <c r="BI49" s="77">
        <v>18.45</v>
      </c>
      <c r="BJ49" s="77"/>
      <c r="BK49" s="77"/>
      <c r="BL49" s="77">
        <v>19.95</v>
      </c>
      <c r="BM49" s="77"/>
      <c r="BN49" s="77"/>
      <c r="BO49" s="77">
        <v>20.65</v>
      </c>
      <c r="BP49" s="77"/>
      <c r="BQ49" s="77"/>
      <c r="BR49" s="78">
        <v>20.4</v>
      </c>
      <c r="BS49" s="77"/>
      <c r="BT49" s="77"/>
      <c r="BU49" s="71"/>
      <c r="BV49" s="71"/>
      <c r="BW49" s="71"/>
      <c r="BX49" s="45"/>
      <c r="BY49" s="45"/>
      <c r="BZ49" s="45"/>
      <c r="CA49" s="45"/>
      <c r="CB49" s="71"/>
      <c r="CC49" s="71"/>
      <c r="CD49" s="71"/>
      <c r="CE49" s="71"/>
      <c r="CF49" s="71"/>
      <c r="CG49" s="71"/>
      <c r="CH49" s="71"/>
      <c r="CI49" s="71"/>
      <c r="CJ49" s="71"/>
      <c r="CK49" s="42"/>
      <c r="CL49" s="42"/>
      <c r="CM49" s="42"/>
      <c r="CN49" s="42"/>
    </row>
    <row r="50" spans="1:92" s="41" customFormat="1" ht="12.7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151</v>
      </c>
      <c r="AF50" s="80"/>
      <c r="AG50" s="80"/>
      <c r="AH50" s="80" t="s">
        <v>151</v>
      </c>
      <c r="AI50" s="80"/>
      <c r="AJ50" s="80"/>
      <c r="AK50" s="80" t="s">
        <v>52</v>
      </c>
      <c r="AL50" s="80"/>
      <c r="AM50" s="80"/>
      <c r="AN50" s="80" t="s">
        <v>52</v>
      </c>
      <c r="AO50" s="80"/>
      <c r="AP50" s="80"/>
      <c r="AQ50" s="80" t="s">
        <v>52</v>
      </c>
      <c r="AR50" s="80"/>
      <c r="AS50" s="80"/>
      <c r="AT50" s="80" t="s">
        <v>52</v>
      </c>
      <c r="AU50" s="80"/>
      <c r="AV50" s="80"/>
      <c r="AW50" s="80" t="s">
        <v>52</v>
      </c>
      <c r="AX50" s="80"/>
      <c r="AY50" s="80"/>
      <c r="AZ50" s="80" t="s">
        <v>52</v>
      </c>
      <c r="BA50" s="80"/>
      <c r="BB50" s="80"/>
      <c r="BC50" s="80" t="s">
        <v>52</v>
      </c>
      <c r="BD50" s="80"/>
      <c r="BE50" s="80"/>
      <c r="BF50" s="80" t="s">
        <v>52</v>
      </c>
      <c r="BG50" s="80"/>
      <c r="BH50" s="80"/>
      <c r="BI50" s="80" t="s">
        <v>52</v>
      </c>
      <c r="BJ50" s="80"/>
      <c r="BK50" s="80"/>
      <c r="BL50" s="80" t="s">
        <v>53</v>
      </c>
      <c r="BM50" s="80"/>
      <c r="BN50" s="80"/>
      <c r="BO50" s="80" t="s">
        <v>53</v>
      </c>
      <c r="BP50" s="80"/>
      <c r="BQ50" s="80"/>
      <c r="BR50" s="81" t="s">
        <v>53</v>
      </c>
      <c r="BS50" s="80"/>
      <c r="BT50" s="80"/>
      <c r="BU50" s="71"/>
      <c r="BV50" s="71"/>
      <c r="BW50" s="82"/>
      <c r="BX50" s="52"/>
      <c r="BY50" s="52"/>
      <c r="BZ50" s="52"/>
      <c r="CA50" s="52"/>
      <c r="CB50" s="71"/>
      <c r="CC50" s="71"/>
      <c r="CD50" s="71"/>
      <c r="CE50" s="71"/>
      <c r="CF50" s="71"/>
      <c r="CG50" s="71"/>
      <c r="CH50" s="71"/>
      <c r="CI50" s="71"/>
      <c r="CJ50" s="71"/>
      <c r="CK50" s="42"/>
      <c r="CL50" s="42"/>
      <c r="CM50" s="42"/>
      <c r="CN50" s="42"/>
    </row>
    <row r="51" spans="1:92" s="41" customFormat="1" ht="12.75">
      <c r="A51" s="83" t="s">
        <v>12</v>
      </c>
      <c r="B51" s="44"/>
      <c r="C51" s="44"/>
      <c r="D51" s="84"/>
      <c r="E51" s="48"/>
      <c r="F51" s="48"/>
      <c r="G51" s="84"/>
      <c r="H51" s="48"/>
      <c r="I51" s="48"/>
      <c r="J51" s="84"/>
      <c r="K51" s="48"/>
      <c r="L51" s="48"/>
      <c r="M51" s="84"/>
      <c r="N51" s="48"/>
      <c r="O51" s="48"/>
      <c r="P51" s="84"/>
      <c r="Q51" s="48"/>
      <c r="R51" s="48"/>
      <c r="S51" s="84"/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>
        <f>+AK47*1000/AK43</f>
        <v>241</v>
      </c>
      <c r="AL51" s="48"/>
      <c r="AM51" s="48"/>
      <c r="AN51" s="84">
        <f>+AN47*1000/AN43</f>
        <v>212</v>
      </c>
      <c r="AO51" s="48"/>
      <c r="AP51" s="48"/>
      <c r="AQ51" s="84">
        <f>+AQ47*1000/AQ43</f>
        <v>192</v>
      </c>
      <c r="AR51" s="48"/>
      <c r="AS51" s="48"/>
      <c r="AT51" s="84">
        <f>+AT47*1000/AT43</f>
        <v>171.33333333333334</v>
      </c>
      <c r="AU51" s="48"/>
      <c r="AV51" s="48"/>
      <c r="AW51" s="84">
        <f>+AW47*1000/AW43</f>
        <v>139.5</v>
      </c>
      <c r="AX51" s="48"/>
      <c r="AY51" s="48"/>
      <c r="AZ51" s="84">
        <f>+AZ47*1000/AZ43</f>
        <v>110.83333333333333</v>
      </c>
      <c r="BA51" s="48"/>
      <c r="BB51" s="48"/>
      <c r="BC51" s="84">
        <f>+BC47*1000/BC43</f>
        <v>99.16666666666667</v>
      </c>
      <c r="BD51" s="48"/>
      <c r="BE51" s="48"/>
      <c r="BF51" s="84">
        <f>+BF47*1000/BF43</f>
        <v>82.5</v>
      </c>
      <c r="BG51" s="48"/>
      <c r="BH51" s="48"/>
      <c r="BI51" s="84">
        <f>+BI47*1000/BI43</f>
        <v>66.33333333333333</v>
      </c>
      <c r="BJ51" s="48"/>
      <c r="BK51" s="48"/>
      <c r="BL51" s="84">
        <f>+BL47*1000/BL43</f>
        <v>52.666666666666664</v>
      </c>
      <c r="BM51" s="48"/>
      <c r="BN51" s="48"/>
      <c r="BO51" s="84">
        <f>+BO47*1000/BO43</f>
        <v>43.666666666666664</v>
      </c>
      <c r="BP51" s="48"/>
      <c r="BQ51" s="48"/>
      <c r="BR51" s="85">
        <f>+BR47*1000/BR43</f>
        <v>33.09230769230769</v>
      </c>
      <c r="BS51" s="48"/>
      <c r="BT51" s="48"/>
      <c r="BU51" s="45"/>
      <c r="BV51" s="45"/>
      <c r="BW51" s="74"/>
      <c r="BX51" s="45"/>
      <c r="BY51" s="45"/>
      <c r="BZ51" s="45"/>
      <c r="CA51" s="45"/>
      <c r="CB51" s="45"/>
      <c r="CC51" s="45"/>
      <c r="CD51" s="45"/>
      <c r="CE51" s="45"/>
      <c r="CF51" s="74"/>
      <c r="CG51" s="45"/>
      <c r="CH51" s="45"/>
      <c r="CI51" s="45"/>
      <c r="CJ51" s="45"/>
      <c r="CK51" s="42"/>
      <c r="CL51" s="42"/>
      <c r="CM51" s="42"/>
      <c r="CN51" s="42"/>
    </row>
    <row r="52" spans="1:110" s="41" customFormat="1" ht="12.75">
      <c r="A52" s="41" t="s">
        <v>152</v>
      </c>
      <c r="G52" s="40"/>
      <c r="K52" s="48"/>
      <c r="Q52" s="149"/>
      <c r="R52" s="149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</row>
    <row r="53" ht="12.75">
      <c r="K53" s="41"/>
    </row>
    <row r="54" spans="16:19" ht="12.75">
      <c r="P54" s="163"/>
      <c r="Q54" s="162" t="s">
        <v>65</v>
      </c>
      <c r="S54" s="86" t="s">
        <v>78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4"/>
  <sheetViews>
    <sheetView showZeros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Z31" sqref="AZ31"/>
    </sheetView>
  </sheetViews>
  <sheetFormatPr defaultColWidth="9.00390625" defaultRowHeight="13.5"/>
  <cols>
    <col min="1" max="1" width="6.75390625" style="86" customWidth="1"/>
    <col min="2" max="2" width="3.25390625" style="86" customWidth="1"/>
    <col min="3" max="3" width="6.75390625" style="86" customWidth="1"/>
    <col min="4" max="4" width="5.50390625" style="86" customWidth="1"/>
    <col min="5" max="6" width="11.875" style="86" hidden="1" customWidth="1"/>
    <col min="7" max="7" width="5.50390625" style="86" customWidth="1"/>
    <col min="8" max="9" width="11.875" style="86" hidden="1" customWidth="1"/>
    <col min="10" max="10" width="5.50390625" style="86" customWidth="1"/>
    <col min="11" max="12" width="11.875" style="86" hidden="1" customWidth="1"/>
    <col min="13" max="13" width="5.50390625" style="86" customWidth="1"/>
    <col min="14" max="15" width="11.875" style="86" hidden="1" customWidth="1"/>
    <col min="16" max="16" width="5.50390625" style="86" customWidth="1"/>
    <col min="17" max="18" width="11.875" style="162" hidden="1" customWidth="1"/>
    <col min="19" max="19" width="5.50390625" style="86" customWidth="1"/>
    <col min="20" max="21" width="11.875" style="86" hidden="1" customWidth="1"/>
    <col min="22" max="22" width="5.50390625" style="86" customWidth="1"/>
    <col min="23" max="24" width="12.25390625" style="86" hidden="1" customWidth="1"/>
    <col min="25" max="25" width="5.50390625" style="86" customWidth="1"/>
    <col min="26" max="27" width="12.25390625" style="86" hidden="1" customWidth="1"/>
    <col min="28" max="28" width="5.50390625" style="86" customWidth="1"/>
    <col min="29" max="30" width="12.25390625" style="86" hidden="1" customWidth="1"/>
    <col min="31" max="31" width="5.50390625" style="86" customWidth="1"/>
    <col min="32" max="33" width="12.25390625" style="86" hidden="1" customWidth="1"/>
    <col min="34" max="34" width="5.50390625" style="86" customWidth="1"/>
    <col min="35" max="36" width="12.25390625" style="86" hidden="1" customWidth="1"/>
    <col min="37" max="37" width="5.50390625" style="86" customWidth="1"/>
    <col min="38" max="39" width="12.25390625" style="86" hidden="1" customWidth="1"/>
    <col min="40" max="40" width="5.50390625" style="86" customWidth="1"/>
    <col min="41" max="42" width="11.375" style="86" hidden="1" customWidth="1"/>
    <col min="43" max="43" width="5.50390625" style="86" customWidth="1"/>
    <col min="44" max="45" width="11.375" style="86" hidden="1" customWidth="1"/>
    <col min="46" max="46" width="5.50390625" style="86" customWidth="1"/>
    <col min="47" max="48" width="11.00390625" style="86" hidden="1" customWidth="1"/>
    <col min="49" max="49" width="5.50390625" style="86" customWidth="1"/>
    <col min="50" max="51" width="11.00390625" style="86" hidden="1" customWidth="1"/>
    <col min="52" max="52" width="5.50390625" style="86" customWidth="1"/>
    <col min="53" max="54" width="11.00390625" style="86" hidden="1" customWidth="1"/>
    <col min="55" max="55" width="5.50390625" style="86" customWidth="1"/>
    <col min="56" max="57" width="11.00390625" style="86" hidden="1" customWidth="1"/>
    <col min="58" max="58" width="5.50390625" style="86" customWidth="1"/>
    <col min="59" max="60" width="11.00390625" style="86" hidden="1" customWidth="1"/>
    <col min="61" max="61" width="5.50390625" style="86" customWidth="1"/>
    <col min="62" max="63" width="11.00390625" style="86" hidden="1" customWidth="1"/>
    <col min="64" max="64" width="5.50390625" style="86" customWidth="1"/>
    <col min="65" max="66" width="11.00390625" style="86" hidden="1" customWidth="1"/>
    <col min="67" max="67" width="5.50390625" style="86" customWidth="1"/>
    <col min="68" max="69" width="11.00390625" style="86" hidden="1" customWidth="1"/>
    <col min="70" max="70" width="5.50390625" style="86" customWidth="1"/>
    <col min="71" max="72" width="11.00390625" style="86" hidden="1" customWidth="1"/>
    <col min="73" max="73" width="5.50390625" style="86" customWidth="1"/>
    <col min="74" max="74" width="8.50390625" style="86" hidden="1" customWidth="1"/>
    <col min="75" max="75" width="11.75390625" style="86" hidden="1" customWidth="1"/>
    <col min="76" max="77" width="10.875" style="86" hidden="1" customWidth="1"/>
    <col min="78" max="78" width="9.50390625" style="86" customWidth="1"/>
    <col min="79" max="80" width="9.50390625" style="86" hidden="1" customWidth="1"/>
    <col min="81" max="81" width="9.50390625" style="86" customWidth="1"/>
    <col min="82" max="83" width="9.50390625" style="86" hidden="1" customWidth="1"/>
    <col min="84" max="84" width="9.50390625" style="86" customWidth="1"/>
    <col min="85" max="86" width="9.50390625" style="86" hidden="1" customWidth="1"/>
    <col min="87" max="87" width="9.50390625" style="86" customWidth="1"/>
    <col min="88" max="89" width="9.50390625" style="86" hidden="1" customWidth="1"/>
    <col min="90" max="90" width="9.50390625" style="87" customWidth="1"/>
    <col min="91" max="109" width="9.00390625" style="87" customWidth="1"/>
    <col min="110" max="16384" width="9.00390625" style="86" customWidth="1"/>
  </cols>
  <sheetData>
    <row r="1" spans="1:109" s="41" customFormat="1" ht="12.75">
      <c r="A1" s="40" t="s">
        <v>79</v>
      </c>
      <c r="Q1" s="149"/>
      <c r="R1" s="149"/>
      <c r="AB1" s="150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</row>
    <row r="2" spans="1:109" s="41" customFormat="1" ht="12.75">
      <c r="A2" s="43" t="s">
        <v>24</v>
      </c>
      <c r="B2" s="44"/>
      <c r="C2" s="44"/>
      <c r="D2" s="44" t="s">
        <v>80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51"/>
      <c r="R2" s="1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2"/>
      <c r="DC2" s="42"/>
      <c r="DD2" s="42"/>
      <c r="DE2" s="42"/>
    </row>
    <row r="3" spans="1:91" s="41" customFormat="1" ht="12.75">
      <c r="A3" s="252" t="s">
        <v>0</v>
      </c>
      <c r="B3" s="253"/>
      <c r="C3" s="254"/>
      <c r="D3" s="49" t="s">
        <v>32</v>
      </c>
      <c r="E3" s="167"/>
      <c r="F3" s="168" t="s">
        <v>26</v>
      </c>
      <c r="G3" s="49" t="s">
        <v>33</v>
      </c>
      <c r="H3" s="167"/>
      <c r="I3" s="168" t="s">
        <v>26</v>
      </c>
      <c r="J3" s="49" t="s">
        <v>34</v>
      </c>
      <c r="K3" s="167"/>
      <c r="L3" s="168" t="s">
        <v>26</v>
      </c>
      <c r="M3" s="49" t="s">
        <v>35</v>
      </c>
      <c r="N3" s="167"/>
      <c r="O3" s="168" t="s">
        <v>26</v>
      </c>
      <c r="P3" s="49" t="s">
        <v>36</v>
      </c>
      <c r="Q3" s="167"/>
      <c r="R3" s="168" t="s">
        <v>26</v>
      </c>
      <c r="S3" s="49" t="s">
        <v>25</v>
      </c>
      <c r="T3" s="167"/>
      <c r="U3" s="168" t="s">
        <v>26</v>
      </c>
      <c r="V3" s="49" t="s">
        <v>37</v>
      </c>
      <c r="W3" s="167"/>
      <c r="X3" s="168" t="s">
        <v>26</v>
      </c>
      <c r="Y3" s="49" t="s">
        <v>38</v>
      </c>
      <c r="Z3" s="167"/>
      <c r="AA3" s="168" t="s">
        <v>26</v>
      </c>
      <c r="AB3" s="49" t="s">
        <v>39</v>
      </c>
      <c r="AC3" s="164"/>
      <c r="AD3" s="48" t="s">
        <v>26</v>
      </c>
      <c r="AE3" s="46" t="s">
        <v>27</v>
      </c>
      <c r="AF3" s="164"/>
      <c r="AG3" s="48" t="s">
        <v>26</v>
      </c>
      <c r="AH3" s="46" t="s">
        <v>28</v>
      </c>
      <c r="AI3" s="164"/>
      <c r="AJ3" s="48" t="s">
        <v>26</v>
      </c>
      <c r="AK3" s="46" t="s">
        <v>29</v>
      </c>
      <c r="AL3" s="164"/>
      <c r="AM3" s="48" t="s">
        <v>26</v>
      </c>
      <c r="AN3" s="46" t="s">
        <v>30</v>
      </c>
      <c r="AO3" s="164"/>
      <c r="AP3" s="48" t="s">
        <v>26</v>
      </c>
      <c r="AQ3" s="46" t="s">
        <v>31</v>
      </c>
      <c r="AR3" s="164"/>
      <c r="AS3" s="48" t="s">
        <v>26</v>
      </c>
      <c r="AT3" s="154" t="s">
        <v>40</v>
      </c>
      <c r="AU3" s="164"/>
      <c r="AV3" s="48" t="s">
        <v>26</v>
      </c>
      <c r="AW3" s="154" t="s">
        <v>41</v>
      </c>
      <c r="AX3" s="164"/>
      <c r="AY3" s="48" t="s">
        <v>26</v>
      </c>
      <c r="AZ3" s="46" t="s">
        <v>42</v>
      </c>
      <c r="BA3" s="164"/>
      <c r="BB3" s="48" t="s">
        <v>26</v>
      </c>
      <c r="BC3" s="46" t="s">
        <v>43</v>
      </c>
      <c r="BD3" s="164"/>
      <c r="BE3" s="48" t="s">
        <v>26</v>
      </c>
      <c r="BF3" s="46" t="s">
        <v>44</v>
      </c>
      <c r="BG3" s="164"/>
      <c r="BH3" s="48" t="s">
        <v>26</v>
      </c>
      <c r="BI3" s="46" t="s">
        <v>81</v>
      </c>
      <c r="BJ3" s="164"/>
      <c r="BK3" s="48" t="s">
        <v>26</v>
      </c>
      <c r="BL3" s="50" t="s">
        <v>46</v>
      </c>
      <c r="BM3" s="164"/>
      <c r="BN3" s="48" t="s">
        <v>26</v>
      </c>
      <c r="BO3" s="50" t="s">
        <v>47</v>
      </c>
      <c r="BP3" s="164"/>
      <c r="BQ3" s="48" t="s">
        <v>26</v>
      </c>
      <c r="BR3" s="50" t="s">
        <v>48</v>
      </c>
      <c r="BS3" s="164"/>
      <c r="BT3" s="48" t="s">
        <v>26</v>
      </c>
      <c r="BU3" s="51" t="s">
        <v>172</v>
      </c>
      <c r="BV3" s="164"/>
      <c r="BW3" s="48" t="s">
        <v>26</v>
      </c>
      <c r="BX3" s="45"/>
      <c r="BY3" s="45"/>
      <c r="BZ3" s="45"/>
      <c r="CA3" s="45"/>
      <c r="CB3" s="45"/>
      <c r="CC3" s="45"/>
      <c r="CD3" s="45"/>
      <c r="CE3" s="52"/>
      <c r="CF3" s="45"/>
      <c r="CG3" s="45"/>
      <c r="CH3" s="45"/>
      <c r="CI3" s="45"/>
      <c r="CJ3" s="42"/>
      <c r="CK3" s="42"/>
      <c r="CL3" s="42"/>
      <c r="CM3" s="42"/>
    </row>
    <row r="4" spans="1:91" s="41" customFormat="1" ht="12.75">
      <c r="A4" s="53">
        <v>10</v>
      </c>
      <c r="B4" s="54" t="s">
        <v>1</v>
      </c>
      <c r="C4" s="55">
        <v>10.9</v>
      </c>
      <c r="D4" s="47">
        <v>0</v>
      </c>
      <c r="E4" s="152">
        <f aca="true" t="shared" si="0" ref="E4:E42">($A4+0.5)*D4</f>
        <v>0</v>
      </c>
      <c r="F4" s="56">
        <f aca="true" t="shared" si="1" ref="F4:F42">0.0027*(POWER($A4+0.5,3.3919))*D4</f>
        <v>0</v>
      </c>
      <c r="G4" s="47">
        <v>0</v>
      </c>
      <c r="H4" s="152">
        <f aca="true" t="shared" si="2" ref="H4:H42">($A4+0.5)*G4</f>
        <v>0</v>
      </c>
      <c r="I4" s="56">
        <f aca="true" t="shared" si="3" ref="I4:I42">0.0027*(POWER($A4+0.5,3.3919))*G4</f>
        <v>0</v>
      </c>
      <c r="J4" s="47">
        <v>0</v>
      </c>
      <c r="K4" s="152">
        <f aca="true" t="shared" si="4" ref="K4:K42">($A4+0.5)*J4</f>
        <v>0</v>
      </c>
      <c r="L4" s="56">
        <f aca="true" t="shared" si="5" ref="L4:L42">0.0027*(POWER($A4+0.5,3.3919))*J4</f>
        <v>0</v>
      </c>
      <c r="M4" s="47">
        <v>0</v>
      </c>
      <c r="N4" s="152">
        <f aca="true" t="shared" si="6" ref="N4:N42">($A4+0.5)*M4</f>
        <v>0</v>
      </c>
      <c r="O4" s="56">
        <f aca="true" t="shared" si="7" ref="O4:O42">0.0027*(POWER($A4+0.5,3.3919))*M4</f>
        <v>0</v>
      </c>
      <c r="P4" s="47">
        <v>0</v>
      </c>
      <c r="Q4" s="152">
        <f aca="true" t="shared" si="8" ref="Q4:Q42">($A4+0.5)*P4</f>
        <v>0</v>
      </c>
      <c r="R4" s="56">
        <f aca="true" t="shared" si="9" ref="R4:R42">0.0027*(POWER($A4+0.5,3.3919))*P4</f>
        <v>0</v>
      </c>
      <c r="S4" s="47">
        <v>0</v>
      </c>
      <c r="T4" s="152">
        <f aca="true" t="shared" si="10" ref="T4:T42">($A4+0.5)*S4</f>
        <v>0</v>
      </c>
      <c r="U4" s="56">
        <f aca="true" t="shared" si="11" ref="U4:U42">0.0027*(POWER($A4+0.5,3.3919))*S4</f>
        <v>0</v>
      </c>
      <c r="V4" s="47">
        <v>0</v>
      </c>
      <c r="W4" s="152">
        <f aca="true" t="shared" si="12" ref="W4:W42">($A4+0.5)*V4</f>
        <v>0</v>
      </c>
      <c r="X4" s="56">
        <f aca="true" t="shared" si="13" ref="X4:X42">0.0027*(POWER($A4+0.5,3.3919))*V4</f>
        <v>0</v>
      </c>
      <c r="Y4" s="47">
        <v>0</v>
      </c>
      <c r="Z4" s="152">
        <f aca="true" t="shared" si="14" ref="Z4:Z42">($A4+0.5)*Y4</f>
        <v>0</v>
      </c>
      <c r="AA4" s="56">
        <f aca="true" t="shared" si="15" ref="AA4:AA42">0.0027*(POWER($A4+0.5,3.3919))*Y4</f>
        <v>0</v>
      </c>
      <c r="AB4" s="47">
        <v>0</v>
      </c>
      <c r="AC4" s="152">
        <f aca="true" t="shared" si="16" ref="AC4:AC42">($A4+0.5)*AB4</f>
        <v>0</v>
      </c>
      <c r="AD4" s="56">
        <f aca="true" t="shared" si="17" ref="AD4:AD42">0.0027*(POWER($A4+0.5,3.3919))*AB4</f>
        <v>0</v>
      </c>
      <c r="AE4" s="47">
        <v>0</v>
      </c>
      <c r="AF4" s="152">
        <f aca="true" t="shared" si="18" ref="AF4:AF42">($A4+0.5)*AE4</f>
        <v>0</v>
      </c>
      <c r="AG4" s="56">
        <f aca="true" t="shared" si="19" ref="AG4:AG42">0.0027*(POWER($A4+0.5,3.3919))*AE4</f>
        <v>0</v>
      </c>
      <c r="AH4" s="47">
        <v>0</v>
      </c>
      <c r="AI4" s="152">
        <f aca="true" t="shared" si="20" ref="AI4:AI42">($A4+0.5)*AH4</f>
        <v>0</v>
      </c>
      <c r="AJ4" s="56">
        <f aca="true" t="shared" si="21" ref="AJ4:AJ42">0.0027*(POWER($A4+0.5,3.3919))*AH4</f>
        <v>0</v>
      </c>
      <c r="AK4" s="47">
        <v>0</v>
      </c>
      <c r="AL4" s="152">
        <f aca="true" t="shared" si="22" ref="AL4:AL42">($A4+0.5)*AK4</f>
        <v>0</v>
      </c>
      <c r="AM4" s="56">
        <f aca="true" t="shared" si="23" ref="AM4:AM42">0.0027*(POWER($A4+0.5,3.3919))*AK4</f>
        <v>0</v>
      </c>
      <c r="AN4" s="47">
        <v>0</v>
      </c>
      <c r="AO4" s="152">
        <f aca="true" t="shared" si="24" ref="AO4:AO42">($A4+0.5)*AN4</f>
        <v>0</v>
      </c>
      <c r="AP4" s="56">
        <f aca="true" t="shared" si="25" ref="AP4:AP42">0.0027*(POWER($A4+0.5,3.3919))*AN4</f>
        <v>0</v>
      </c>
      <c r="AQ4" s="47">
        <v>0</v>
      </c>
      <c r="AR4" s="152">
        <f aca="true" t="shared" si="26" ref="AR4:AR42">($A4+0.5)*AQ4</f>
        <v>0</v>
      </c>
      <c r="AS4" s="56">
        <f aca="true" t="shared" si="27" ref="AS4:AS42">0.0027*(POWER($A4+0.5,3.3919))*AQ4</f>
        <v>0</v>
      </c>
      <c r="AT4" s="47"/>
      <c r="AU4" s="152">
        <f aca="true" t="shared" si="28" ref="AU4:AU42">($A4+0.5)*AT4</f>
        <v>0</v>
      </c>
      <c r="AV4" s="56">
        <f aca="true" t="shared" si="29" ref="AV4:AV42">0.0027*(POWER($A4+0.5,3.3919))*AT4</f>
        <v>0</v>
      </c>
      <c r="AW4" s="47"/>
      <c r="AX4" s="152">
        <f aca="true" t="shared" si="30" ref="AX4:AX42">($A4+0.5)*AW4</f>
        <v>0</v>
      </c>
      <c r="AY4" s="56">
        <f aca="true" t="shared" si="31" ref="AY4:AY42">0.0027*(POWER($A4+0.5,3.3919))*AW4</f>
        <v>0</v>
      </c>
      <c r="AZ4" s="47"/>
      <c r="BA4" s="152">
        <f aca="true" t="shared" si="32" ref="BA4:BA42">($A4+0.5)*AZ4</f>
        <v>0</v>
      </c>
      <c r="BB4" s="56">
        <f aca="true" t="shared" si="33" ref="BB4:BB42">0.0027*(POWER($A4+0.5,3.3919))*AZ4</f>
        <v>0</v>
      </c>
      <c r="BC4" s="47"/>
      <c r="BD4" s="152">
        <f aca="true" t="shared" si="34" ref="BD4:BD42">($A4+0.5)*BC4</f>
        <v>0</v>
      </c>
      <c r="BE4" s="56">
        <f aca="true" t="shared" si="35" ref="BE4:BE42">0.0027*(POWER($A4+0.5,3.3919))*BC4</f>
        <v>0</v>
      </c>
      <c r="BF4" s="47"/>
      <c r="BG4" s="152">
        <f aca="true" t="shared" si="36" ref="BG4:BG42">($A4+0.5)*BF4</f>
        <v>0</v>
      </c>
      <c r="BH4" s="56">
        <f aca="true" t="shared" si="37" ref="BH4:BH42">0.0027*(POWER($A4+0.5,3.3919))*BF4</f>
        <v>0</v>
      </c>
      <c r="BI4" s="47">
        <v>0</v>
      </c>
      <c r="BJ4" s="152">
        <f aca="true" t="shared" si="38" ref="BJ4:BJ42">($A4+0.5)*BI4</f>
        <v>0</v>
      </c>
      <c r="BK4" s="56">
        <f aca="true" t="shared" si="39" ref="BK4:BK42">0.0027*(POWER($A4+0.5,3.3919))*BI4</f>
        <v>0</v>
      </c>
      <c r="BL4" s="47"/>
      <c r="BM4" s="152">
        <f aca="true" t="shared" si="40" ref="BM4:BM42">($A4+0.5)*BL4</f>
        <v>0</v>
      </c>
      <c r="BN4" s="56">
        <f aca="true" t="shared" si="41" ref="BN4:BN42">0.0027*(POWER($A4+0.5,3.3919))*BL4</f>
        <v>0</v>
      </c>
      <c r="BO4" s="47"/>
      <c r="BP4" s="152">
        <f aca="true" t="shared" si="42" ref="BP4:BP42">($A4+0.5)*BO4</f>
        <v>0</v>
      </c>
      <c r="BQ4" s="56">
        <f aca="true" t="shared" si="43" ref="BQ4:BQ42">0.0027*(POWER($A4+0.5,3.3919))*BO4</f>
        <v>0</v>
      </c>
      <c r="BR4" s="47"/>
      <c r="BS4" s="152">
        <f aca="true" t="shared" si="44" ref="BS4:BS42">($A4+0.5)*BR4</f>
        <v>0</v>
      </c>
      <c r="BT4" s="56">
        <f aca="true" t="shared" si="45" ref="BT4:BT42">0.0027*(POWER($A4+0.5,3.3919))*BR4</f>
        <v>0</v>
      </c>
      <c r="BU4" s="57"/>
      <c r="BV4" s="152">
        <f aca="true" t="shared" si="46" ref="BV4:BV42">($A4+0.5)*BU4</f>
        <v>0</v>
      </c>
      <c r="BW4" s="56">
        <f aca="true" t="shared" si="47" ref="BW4:BW42">0.0027*(POWER($A4+0.5,3.3919))*BU4</f>
        <v>0</v>
      </c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2"/>
      <c r="CK4" s="42"/>
      <c r="CL4" s="42"/>
      <c r="CM4" s="42"/>
    </row>
    <row r="5" spans="1:91" s="41" customFormat="1" ht="12.75">
      <c r="A5" s="53">
        <f aca="true" t="shared" si="48" ref="A5:A42">A4+1</f>
        <v>11</v>
      </c>
      <c r="B5" s="54" t="s">
        <v>1</v>
      </c>
      <c r="C5" s="55">
        <f aca="true" t="shared" si="49" ref="C5:C42">C4+1</f>
        <v>11.9</v>
      </c>
      <c r="D5" s="58">
        <v>0</v>
      </c>
      <c r="E5" s="56">
        <f t="shared" si="0"/>
        <v>0</v>
      </c>
      <c r="F5" s="56">
        <f t="shared" si="1"/>
        <v>0</v>
      </c>
      <c r="G5" s="58">
        <v>0</v>
      </c>
      <c r="H5" s="56">
        <f t="shared" si="2"/>
        <v>0</v>
      </c>
      <c r="I5" s="56">
        <f t="shared" si="3"/>
        <v>0</v>
      </c>
      <c r="J5" s="58">
        <v>0</v>
      </c>
      <c r="K5" s="56">
        <f t="shared" si="4"/>
        <v>0</v>
      </c>
      <c r="L5" s="56">
        <f t="shared" si="5"/>
        <v>0</v>
      </c>
      <c r="M5" s="58">
        <v>0</v>
      </c>
      <c r="N5" s="56">
        <f t="shared" si="6"/>
        <v>0</v>
      </c>
      <c r="O5" s="56">
        <f t="shared" si="7"/>
        <v>0</v>
      </c>
      <c r="P5" s="58">
        <v>0</v>
      </c>
      <c r="Q5" s="56">
        <f t="shared" si="8"/>
        <v>0</v>
      </c>
      <c r="R5" s="56">
        <f t="shared" si="9"/>
        <v>0</v>
      </c>
      <c r="S5" s="58">
        <v>0</v>
      </c>
      <c r="T5" s="56">
        <f t="shared" si="10"/>
        <v>0</v>
      </c>
      <c r="U5" s="56">
        <f t="shared" si="11"/>
        <v>0</v>
      </c>
      <c r="V5" s="58">
        <v>0</v>
      </c>
      <c r="W5" s="56">
        <f t="shared" si="12"/>
        <v>0</v>
      </c>
      <c r="X5" s="56">
        <f t="shared" si="13"/>
        <v>0</v>
      </c>
      <c r="Y5" s="58">
        <v>0</v>
      </c>
      <c r="Z5" s="56">
        <f t="shared" si="14"/>
        <v>0</v>
      </c>
      <c r="AA5" s="56">
        <f t="shared" si="15"/>
        <v>0</v>
      </c>
      <c r="AB5" s="58">
        <v>0</v>
      </c>
      <c r="AC5" s="56">
        <f t="shared" si="16"/>
        <v>0</v>
      </c>
      <c r="AD5" s="56">
        <f t="shared" si="17"/>
        <v>0</v>
      </c>
      <c r="AE5" s="58">
        <v>0</v>
      </c>
      <c r="AF5" s="56">
        <f t="shared" si="18"/>
        <v>0</v>
      </c>
      <c r="AG5" s="56">
        <f t="shared" si="19"/>
        <v>0</v>
      </c>
      <c r="AH5" s="58">
        <v>0</v>
      </c>
      <c r="AI5" s="56">
        <f t="shared" si="20"/>
        <v>0</v>
      </c>
      <c r="AJ5" s="56">
        <f t="shared" si="21"/>
        <v>0</v>
      </c>
      <c r="AK5" s="58">
        <v>0</v>
      </c>
      <c r="AL5" s="56">
        <f t="shared" si="22"/>
        <v>0</v>
      </c>
      <c r="AM5" s="56">
        <f t="shared" si="23"/>
        <v>0</v>
      </c>
      <c r="AN5" s="58">
        <v>0</v>
      </c>
      <c r="AO5" s="56">
        <f t="shared" si="24"/>
        <v>0</v>
      </c>
      <c r="AP5" s="56">
        <f t="shared" si="25"/>
        <v>0</v>
      </c>
      <c r="AQ5" s="58">
        <v>0</v>
      </c>
      <c r="AR5" s="56">
        <f t="shared" si="26"/>
        <v>0</v>
      </c>
      <c r="AS5" s="56">
        <f t="shared" si="27"/>
        <v>0</v>
      </c>
      <c r="AT5" s="58"/>
      <c r="AU5" s="56">
        <f t="shared" si="28"/>
        <v>0</v>
      </c>
      <c r="AV5" s="56">
        <f t="shared" si="29"/>
        <v>0</v>
      </c>
      <c r="AW5" s="58"/>
      <c r="AX5" s="56">
        <f t="shared" si="30"/>
        <v>0</v>
      </c>
      <c r="AY5" s="56">
        <f t="shared" si="31"/>
        <v>0</v>
      </c>
      <c r="AZ5" s="58"/>
      <c r="BA5" s="56">
        <f t="shared" si="32"/>
        <v>0</v>
      </c>
      <c r="BB5" s="56">
        <f t="shared" si="33"/>
        <v>0</v>
      </c>
      <c r="BC5" s="58"/>
      <c r="BD5" s="56">
        <f t="shared" si="34"/>
        <v>0</v>
      </c>
      <c r="BE5" s="56">
        <f t="shared" si="35"/>
        <v>0</v>
      </c>
      <c r="BF5" s="58"/>
      <c r="BG5" s="56">
        <f t="shared" si="36"/>
        <v>0</v>
      </c>
      <c r="BH5" s="56">
        <f t="shared" si="37"/>
        <v>0</v>
      </c>
      <c r="BI5" s="58">
        <v>0</v>
      </c>
      <c r="BJ5" s="56">
        <f t="shared" si="38"/>
        <v>0</v>
      </c>
      <c r="BK5" s="56">
        <f t="shared" si="39"/>
        <v>0</v>
      </c>
      <c r="BL5" s="58"/>
      <c r="BM5" s="56">
        <f t="shared" si="40"/>
        <v>0</v>
      </c>
      <c r="BN5" s="56">
        <f t="shared" si="41"/>
        <v>0</v>
      </c>
      <c r="BO5" s="58"/>
      <c r="BP5" s="56">
        <f t="shared" si="42"/>
        <v>0</v>
      </c>
      <c r="BQ5" s="56">
        <f t="shared" si="43"/>
        <v>0</v>
      </c>
      <c r="BR5" s="58"/>
      <c r="BS5" s="56">
        <f t="shared" si="44"/>
        <v>0</v>
      </c>
      <c r="BT5" s="56">
        <f t="shared" si="45"/>
        <v>0</v>
      </c>
      <c r="BU5" s="58"/>
      <c r="BV5" s="56">
        <f t="shared" si="46"/>
        <v>0</v>
      </c>
      <c r="BW5" s="56">
        <f t="shared" si="47"/>
        <v>0</v>
      </c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2"/>
      <c r="CK5" s="42"/>
      <c r="CL5" s="42"/>
      <c r="CM5" s="42"/>
    </row>
    <row r="6" spans="1:91" s="41" customFormat="1" ht="12.75">
      <c r="A6" s="53">
        <f t="shared" si="48"/>
        <v>12</v>
      </c>
      <c r="B6" s="54" t="s">
        <v>1</v>
      </c>
      <c r="C6" s="55">
        <f t="shared" si="49"/>
        <v>12.9</v>
      </c>
      <c r="D6" s="58">
        <v>0</v>
      </c>
      <c r="E6" s="56">
        <f t="shared" si="0"/>
        <v>0</v>
      </c>
      <c r="F6" s="56">
        <f t="shared" si="1"/>
        <v>0</v>
      </c>
      <c r="G6" s="58">
        <v>0</v>
      </c>
      <c r="H6" s="56">
        <f t="shared" si="2"/>
        <v>0</v>
      </c>
      <c r="I6" s="56">
        <f t="shared" si="3"/>
        <v>0</v>
      </c>
      <c r="J6" s="58">
        <v>0</v>
      </c>
      <c r="K6" s="56">
        <f t="shared" si="4"/>
        <v>0</v>
      </c>
      <c r="L6" s="56">
        <f t="shared" si="5"/>
        <v>0</v>
      </c>
      <c r="M6" s="58">
        <v>0</v>
      </c>
      <c r="N6" s="56">
        <f t="shared" si="6"/>
        <v>0</v>
      </c>
      <c r="O6" s="56">
        <f t="shared" si="7"/>
        <v>0</v>
      </c>
      <c r="P6" s="58">
        <v>0</v>
      </c>
      <c r="Q6" s="56">
        <f t="shared" si="8"/>
        <v>0</v>
      </c>
      <c r="R6" s="56">
        <f t="shared" si="9"/>
        <v>0</v>
      </c>
      <c r="S6" s="58">
        <v>0</v>
      </c>
      <c r="T6" s="56">
        <f t="shared" si="10"/>
        <v>0</v>
      </c>
      <c r="U6" s="56">
        <f t="shared" si="11"/>
        <v>0</v>
      </c>
      <c r="V6" s="58">
        <v>0</v>
      </c>
      <c r="W6" s="56">
        <f t="shared" si="12"/>
        <v>0</v>
      </c>
      <c r="X6" s="56">
        <f t="shared" si="13"/>
        <v>0</v>
      </c>
      <c r="Y6" s="58">
        <v>0</v>
      </c>
      <c r="Z6" s="56">
        <f t="shared" si="14"/>
        <v>0</v>
      </c>
      <c r="AA6" s="56">
        <f t="shared" si="15"/>
        <v>0</v>
      </c>
      <c r="AB6" s="58">
        <v>0</v>
      </c>
      <c r="AC6" s="56">
        <f t="shared" si="16"/>
        <v>0</v>
      </c>
      <c r="AD6" s="56">
        <f t="shared" si="17"/>
        <v>0</v>
      </c>
      <c r="AE6" s="58">
        <v>0</v>
      </c>
      <c r="AF6" s="56">
        <f t="shared" si="18"/>
        <v>0</v>
      </c>
      <c r="AG6" s="56">
        <f t="shared" si="19"/>
        <v>0</v>
      </c>
      <c r="AH6" s="58">
        <v>0</v>
      </c>
      <c r="AI6" s="56">
        <f t="shared" si="20"/>
        <v>0</v>
      </c>
      <c r="AJ6" s="56">
        <f t="shared" si="21"/>
        <v>0</v>
      </c>
      <c r="AK6" s="58">
        <v>0</v>
      </c>
      <c r="AL6" s="56">
        <f t="shared" si="22"/>
        <v>0</v>
      </c>
      <c r="AM6" s="56">
        <f t="shared" si="23"/>
        <v>0</v>
      </c>
      <c r="AN6" s="58">
        <v>0</v>
      </c>
      <c r="AO6" s="56">
        <f t="shared" si="24"/>
        <v>0</v>
      </c>
      <c r="AP6" s="56">
        <f t="shared" si="25"/>
        <v>0</v>
      </c>
      <c r="AQ6" s="58">
        <v>0</v>
      </c>
      <c r="AR6" s="56">
        <f t="shared" si="26"/>
        <v>0</v>
      </c>
      <c r="AS6" s="56">
        <f t="shared" si="27"/>
        <v>0</v>
      </c>
      <c r="AT6" s="58"/>
      <c r="AU6" s="56">
        <f t="shared" si="28"/>
        <v>0</v>
      </c>
      <c r="AV6" s="56">
        <f t="shared" si="29"/>
        <v>0</v>
      </c>
      <c r="AW6" s="58"/>
      <c r="AX6" s="56">
        <f t="shared" si="30"/>
        <v>0</v>
      </c>
      <c r="AY6" s="56">
        <f t="shared" si="31"/>
        <v>0</v>
      </c>
      <c r="AZ6" s="58"/>
      <c r="BA6" s="56">
        <f t="shared" si="32"/>
        <v>0</v>
      </c>
      <c r="BB6" s="56">
        <f t="shared" si="33"/>
        <v>0</v>
      </c>
      <c r="BC6" s="58"/>
      <c r="BD6" s="56">
        <f t="shared" si="34"/>
        <v>0</v>
      </c>
      <c r="BE6" s="56">
        <f t="shared" si="35"/>
        <v>0</v>
      </c>
      <c r="BF6" s="58"/>
      <c r="BG6" s="56">
        <f t="shared" si="36"/>
        <v>0</v>
      </c>
      <c r="BH6" s="56">
        <f t="shared" si="37"/>
        <v>0</v>
      </c>
      <c r="BI6" s="58">
        <v>0</v>
      </c>
      <c r="BJ6" s="56">
        <f t="shared" si="38"/>
        <v>0</v>
      </c>
      <c r="BK6" s="56">
        <f t="shared" si="39"/>
        <v>0</v>
      </c>
      <c r="BL6" s="58"/>
      <c r="BM6" s="56">
        <f t="shared" si="40"/>
        <v>0</v>
      </c>
      <c r="BN6" s="56">
        <f t="shared" si="41"/>
        <v>0</v>
      </c>
      <c r="BO6" s="58"/>
      <c r="BP6" s="56">
        <f t="shared" si="42"/>
        <v>0</v>
      </c>
      <c r="BQ6" s="56">
        <f t="shared" si="43"/>
        <v>0</v>
      </c>
      <c r="BR6" s="58"/>
      <c r="BS6" s="56">
        <f t="shared" si="44"/>
        <v>0</v>
      </c>
      <c r="BT6" s="56">
        <f t="shared" si="45"/>
        <v>0</v>
      </c>
      <c r="BU6" s="58"/>
      <c r="BV6" s="56">
        <f t="shared" si="46"/>
        <v>0</v>
      </c>
      <c r="BW6" s="56">
        <f t="shared" si="47"/>
        <v>0</v>
      </c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2"/>
      <c r="CK6" s="42"/>
      <c r="CL6" s="42"/>
      <c r="CM6" s="42"/>
    </row>
    <row r="7" spans="1:91" s="41" customFormat="1" ht="12.75">
      <c r="A7" s="53">
        <f t="shared" si="48"/>
        <v>13</v>
      </c>
      <c r="B7" s="54" t="s">
        <v>1</v>
      </c>
      <c r="C7" s="55">
        <f t="shared" si="49"/>
        <v>13.9</v>
      </c>
      <c r="D7" s="58">
        <v>0</v>
      </c>
      <c r="E7" s="56">
        <f t="shared" si="0"/>
        <v>0</v>
      </c>
      <c r="F7" s="56">
        <f t="shared" si="1"/>
        <v>0</v>
      </c>
      <c r="G7" s="58">
        <v>0</v>
      </c>
      <c r="H7" s="56">
        <f t="shared" si="2"/>
        <v>0</v>
      </c>
      <c r="I7" s="56">
        <f t="shared" si="3"/>
        <v>0</v>
      </c>
      <c r="J7" s="58">
        <v>0</v>
      </c>
      <c r="K7" s="56">
        <f t="shared" si="4"/>
        <v>0</v>
      </c>
      <c r="L7" s="56">
        <f t="shared" si="5"/>
        <v>0</v>
      </c>
      <c r="M7" s="58">
        <v>0</v>
      </c>
      <c r="N7" s="56">
        <f t="shared" si="6"/>
        <v>0</v>
      </c>
      <c r="O7" s="56">
        <f t="shared" si="7"/>
        <v>0</v>
      </c>
      <c r="P7" s="58">
        <v>0</v>
      </c>
      <c r="Q7" s="56">
        <f t="shared" si="8"/>
        <v>0</v>
      </c>
      <c r="R7" s="56">
        <f t="shared" si="9"/>
        <v>0</v>
      </c>
      <c r="S7" s="58">
        <v>0</v>
      </c>
      <c r="T7" s="56">
        <f t="shared" si="10"/>
        <v>0</v>
      </c>
      <c r="U7" s="56">
        <f t="shared" si="11"/>
        <v>0</v>
      </c>
      <c r="V7" s="58">
        <v>0</v>
      </c>
      <c r="W7" s="56">
        <f t="shared" si="12"/>
        <v>0</v>
      </c>
      <c r="X7" s="56">
        <f t="shared" si="13"/>
        <v>0</v>
      </c>
      <c r="Y7" s="58">
        <v>0</v>
      </c>
      <c r="Z7" s="56">
        <f t="shared" si="14"/>
        <v>0</v>
      </c>
      <c r="AA7" s="56">
        <f t="shared" si="15"/>
        <v>0</v>
      </c>
      <c r="AB7" s="58">
        <v>0</v>
      </c>
      <c r="AC7" s="56">
        <f t="shared" si="16"/>
        <v>0</v>
      </c>
      <c r="AD7" s="56">
        <f t="shared" si="17"/>
        <v>0</v>
      </c>
      <c r="AE7" s="58">
        <v>0</v>
      </c>
      <c r="AF7" s="56">
        <f t="shared" si="18"/>
        <v>0</v>
      </c>
      <c r="AG7" s="56">
        <f t="shared" si="19"/>
        <v>0</v>
      </c>
      <c r="AH7" s="58">
        <v>0</v>
      </c>
      <c r="AI7" s="56">
        <f t="shared" si="20"/>
        <v>0</v>
      </c>
      <c r="AJ7" s="56">
        <f t="shared" si="21"/>
        <v>0</v>
      </c>
      <c r="AK7" s="58">
        <v>0</v>
      </c>
      <c r="AL7" s="56">
        <f t="shared" si="22"/>
        <v>0</v>
      </c>
      <c r="AM7" s="56">
        <f t="shared" si="23"/>
        <v>0</v>
      </c>
      <c r="AN7" s="58">
        <v>0</v>
      </c>
      <c r="AO7" s="56">
        <f t="shared" si="24"/>
        <v>0</v>
      </c>
      <c r="AP7" s="56">
        <f t="shared" si="25"/>
        <v>0</v>
      </c>
      <c r="AQ7" s="58">
        <v>0</v>
      </c>
      <c r="AR7" s="56">
        <f t="shared" si="26"/>
        <v>0</v>
      </c>
      <c r="AS7" s="56">
        <f t="shared" si="27"/>
        <v>0</v>
      </c>
      <c r="AT7" s="58"/>
      <c r="AU7" s="56">
        <f t="shared" si="28"/>
        <v>0</v>
      </c>
      <c r="AV7" s="56">
        <f t="shared" si="29"/>
        <v>0</v>
      </c>
      <c r="AW7" s="58"/>
      <c r="AX7" s="56">
        <f t="shared" si="30"/>
        <v>0</v>
      </c>
      <c r="AY7" s="56">
        <f t="shared" si="31"/>
        <v>0</v>
      </c>
      <c r="AZ7" s="58"/>
      <c r="BA7" s="56">
        <f t="shared" si="32"/>
        <v>0</v>
      </c>
      <c r="BB7" s="56">
        <f t="shared" si="33"/>
        <v>0</v>
      </c>
      <c r="BC7" s="58"/>
      <c r="BD7" s="56">
        <f t="shared" si="34"/>
        <v>0</v>
      </c>
      <c r="BE7" s="56">
        <f t="shared" si="35"/>
        <v>0</v>
      </c>
      <c r="BF7" s="58"/>
      <c r="BG7" s="56">
        <f t="shared" si="36"/>
        <v>0</v>
      </c>
      <c r="BH7" s="56">
        <f t="shared" si="37"/>
        <v>0</v>
      </c>
      <c r="BI7" s="58">
        <v>0</v>
      </c>
      <c r="BJ7" s="56">
        <f t="shared" si="38"/>
        <v>0</v>
      </c>
      <c r="BK7" s="56">
        <f t="shared" si="39"/>
        <v>0</v>
      </c>
      <c r="BL7" s="58"/>
      <c r="BM7" s="56">
        <f t="shared" si="40"/>
        <v>0</v>
      </c>
      <c r="BN7" s="56">
        <f t="shared" si="41"/>
        <v>0</v>
      </c>
      <c r="BO7" s="58"/>
      <c r="BP7" s="56">
        <f t="shared" si="42"/>
        <v>0</v>
      </c>
      <c r="BQ7" s="56">
        <f t="shared" si="43"/>
        <v>0</v>
      </c>
      <c r="BR7" s="58"/>
      <c r="BS7" s="56">
        <f t="shared" si="44"/>
        <v>0</v>
      </c>
      <c r="BT7" s="56">
        <f t="shared" si="45"/>
        <v>0</v>
      </c>
      <c r="BU7" s="58">
        <v>2</v>
      </c>
      <c r="BV7" s="56">
        <f t="shared" si="46"/>
        <v>27</v>
      </c>
      <c r="BW7" s="56">
        <f t="shared" si="47"/>
        <v>36.84451712836143</v>
      </c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2"/>
      <c r="CK7" s="42"/>
      <c r="CL7" s="42"/>
      <c r="CM7" s="42"/>
    </row>
    <row r="8" spans="1:91" s="41" customFormat="1" ht="12.75">
      <c r="A8" s="53">
        <f t="shared" si="48"/>
        <v>14</v>
      </c>
      <c r="B8" s="54" t="s">
        <v>1</v>
      </c>
      <c r="C8" s="55">
        <f t="shared" si="49"/>
        <v>14.9</v>
      </c>
      <c r="D8" s="58">
        <v>0</v>
      </c>
      <c r="E8" s="56">
        <f t="shared" si="0"/>
        <v>0</v>
      </c>
      <c r="F8" s="56">
        <f t="shared" si="1"/>
        <v>0</v>
      </c>
      <c r="G8" s="58">
        <v>0</v>
      </c>
      <c r="H8" s="56">
        <f t="shared" si="2"/>
        <v>0</v>
      </c>
      <c r="I8" s="56">
        <f t="shared" si="3"/>
        <v>0</v>
      </c>
      <c r="J8" s="58">
        <v>0</v>
      </c>
      <c r="K8" s="56">
        <f t="shared" si="4"/>
        <v>0</v>
      </c>
      <c r="L8" s="56">
        <f t="shared" si="5"/>
        <v>0</v>
      </c>
      <c r="M8" s="58">
        <v>0</v>
      </c>
      <c r="N8" s="56">
        <f t="shared" si="6"/>
        <v>0</v>
      </c>
      <c r="O8" s="56">
        <f t="shared" si="7"/>
        <v>0</v>
      </c>
      <c r="P8" s="58">
        <v>0</v>
      </c>
      <c r="Q8" s="56">
        <f t="shared" si="8"/>
        <v>0</v>
      </c>
      <c r="R8" s="56">
        <f t="shared" si="9"/>
        <v>0</v>
      </c>
      <c r="S8" s="58">
        <v>0</v>
      </c>
      <c r="T8" s="56">
        <f t="shared" si="10"/>
        <v>0</v>
      </c>
      <c r="U8" s="56">
        <f t="shared" si="11"/>
        <v>0</v>
      </c>
      <c r="V8" s="58">
        <v>0</v>
      </c>
      <c r="W8" s="56">
        <f t="shared" si="12"/>
        <v>0</v>
      </c>
      <c r="X8" s="56">
        <f t="shared" si="13"/>
        <v>0</v>
      </c>
      <c r="Y8" s="58">
        <v>0</v>
      </c>
      <c r="Z8" s="56">
        <f t="shared" si="14"/>
        <v>0</v>
      </c>
      <c r="AA8" s="56">
        <f t="shared" si="15"/>
        <v>0</v>
      </c>
      <c r="AB8" s="58">
        <v>0</v>
      </c>
      <c r="AC8" s="56">
        <f t="shared" si="16"/>
        <v>0</v>
      </c>
      <c r="AD8" s="56">
        <f t="shared" si="17"/>
        <v>0</v>
      </c>
      <c r="AE8" s="58">
        <v>0</v>
      </c>
      <c r="AF8" s="56">
        <f t="shared" si="18"/>
        <v>0</v>
      </c>
      <c r="AG8" s="56">
        <f t="shared" si="19"/>
        <v>0</v>
      </c>
      <c r="AH8" s="58">
        <v>0</v>
      </c>
      <c r="AI8" s="56">
        <f t="shared" si="20"/>
        <v>0</v>
      </c>
      <c r="AJ8" s="56">
        <f t="shared" si="21"/>
        <v>0</v>
      </c>
      <c r="AK8" s="58">
        <v>0</v>
      </c>
      <c r="AL8" s="56">
        <f t="shared" si="22"/>
        <v>0</v>
      </c>
      <c r="AM8" s="56">
        <f t="shared" si="23"/>
        <v>0</v>
      </c>
      <c r="AN8" s="58">
        <v>0</v>
      </c>
      <c r="AO8" s="56">
        <f t="shared" si="24"/>
        <v>0</v>
      </c>
      <c r="AP8" s="56">
        <f t="shared" si="25"/>
        <v>0</v>
      </c>
      <c r="AQ8" s="58">
        <v>0</v>
      </c>
      <c r="AR8" s="56">
        <f t="shared" si="26"/>
        <v>0</v>
      </c>
      <c r="AS8" s="56">
        <f t="shared" si="27"/>
        <v>0</v>
      </c>
      <c r="AT8" s="58"/>
      <c r="AU8" s="56">
        <f t="shared" si="28"/>
        <v>0</v>
      </c>
      <c r="AV8" s="56">
        <f t="shared" si="29"/>
        <v>0</v>
      </c>
      <c r="AW8" s="58"/>
      <c r="AX8" s="56">
        <f t="shared" si="30"/>
        <v>0</v>
      </c>
      <c r="AY8" s="56">
        <f t="shared" si="31"/>
        <v>0</v>
      </c>
      <c r="AZ8" s="58"/>
      <c r="BA8" s="56">
        <f t="shared" si="32"/>
        <v>0</v>
      </c>
      <c r="BB8" s="56">
        <f t="shared" si="33"/>
        <v>0</v>
      </c>
      <c r="BC8" s="58"/>
      <c r="BD8" s="56">
        <f t="shared" si="34"/>
        <v>0</v>
      </c>
      <c r="BE8" s="56">
        <f t="shared" si="35"/>
        <v>0</v>
      </c>
      <c r="BF8" s="58"/>
      <c r="BG8" s="56">
        <f t="shared" si="36"/>
        <v>0</v>
      </c>
      <c r="BH8" s="56">
        <f t="shared" si="37"/>
        <v>0</v>
      </c>
      <c r="BI8" s="58">
        <v>0</v>
      </c>
      <c r="BJ8" s="56">
        <f t="shared" si="38"/>
        <v>0</v>
      </c>
      <c r="BK8" s="56">
        <f t="shared" si="39"/>
        <v>0</v>
      </c>
      <c r="BL8" s="58"/>
      <c r="BM8" s="56">
        <f t="shared" si="40"/>
        <v>0</v>
      </c>
      <c r="BN8" s="56">
        <f t="shared" si="41"/>
        <v>0</v>
      </c>
      <c r="BO8" s="58"/>
      <c r="BP8" s="56">
        <f t="shared" si="42"/>
        <v>0</v>
      </c>
      <c r="BQ8" s="56">
        <f t="shared" si="43"/>
        <v>0</v>
      </c>
      <c r="BR8" s="58"/>
      <c r="BS8" s="56">
        <f t="shared" si="44"/>
        <v>0</v>
      </c>
      <c r="BT8" s="56">
        <f t="shared" si="45"/>
        <v>0</v>
      </c>
      <c r="BU8" s="58">
        <v>9</v>
      </c>
      <c r="BV8" s="56">
        <f t="shared" si="46"/>
        <v>130.5</v>
      </c>
      <c r="BW8" s="56">
        <f t="shared" si="47"/>
        <v>211.27611403988413</v>
      </c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2"/>
      <c r="CK8" s="42"/>
      <c r="CL8" s="42"/>
      <c r="CM8" s="42"/>
    </row>
    <row r="9" spans="1:91" s="41" customFormat="1" ht="12.75">
      <c r="A9" s="53">
        <f t="shared" si="48"/>
        <v>15</v>
      </c>
      <c r="B9" s="54" t="s">
        <v>1</v>
      </c>
      <c r="C9" s="55">
        <f t="shared" si="49"/>
        <v>15.9</v>
      </c>
      <c r="D9" s="58">
        <v>0</v>
      </c>
      <c r="E9" s="56">
        <f t="shared" si="0"/>
        <v>0</v>
      </c>
      <c r="F9" s="56">
        <f t="shared" si="1"/>
        <v>0</v>
      </c>
      <c r="G9" s="58">
        <v>0</v>
      </c>
      <c r="H9" s="56">
        <f t="shared" si="2"/>
        <v>0</v>
      </c>
      <c r="I9" s="56">
        <f t="shared" si="3"/>
        <v>0</v>
      </c>
      <c r="J9" s="58">
        <v>0</v>
      </c>
      <c r="K9" s="56">
        <f t="shared" si="4"/>
        <v>0</v>
      </c>
      <c r="L9" s="56">
        <f t="shared" si="5"/>
        <v>0</v>
      </c>
      <c r="M9" s="58">
        <v>0</v>
      </c>
      <c r="N9" s="56">
        <f t="shared" si="6"/>
        <v>0</v>
      </c>
      <c r="O9" s="56">
        <f t="shared" si="7"/>
        <v>0</v>
      </c>
      <c r="P9" s="58">
        <v>0</v>
      </c>
      <c r="Q9" s="56">
        <f t="shared" si="8"/>
        <v>0</v>
      </c>
      <c r="R9" s="56">
        <f t="shared" si="9"/>
        <v>0</v>
      </c>
      <c r="S9" s="58">
        <v>0</v>
      </c>
      <c r="T9" s="56">
        <f t="shared" si="10"/>
        <v>0</v>
      </c>
      <c r="U9" s="56">
        <f t="shared" si="11"/>
        <v>0</v>
      </c>
      <c r="V9" s="58">
        <v>0</v>
      </c>
      <c r="W9" s="56">
        <f t="shared" si="12"/>
        <v>0</v>
      </c>
      <c r="X9" s="56">
        <f t="shared" si="13"/>
        <v>0</v>
      </c>
      <c r="Y9" s="58">
        <v>0</v>
      </c>
      <c r="Z9" s="56">
        <f t="shared" si="14"/>
        <v>0</v>
      </c>
      <c r="AA9" s="56">
        <f t="shared" si="15"/>
        <v>0</v>
      </c>
      <c r="AB9" s="58">
        <v>0</v>
      </c>
      <c r="AC9" s="56">
        <f t="shared" si="16"/>
        <v>0</v>
      </c>
      <c r="AD9" s="56">
        <f t="shared" si="17"/>
        <v>0</v>
      </c>
      <c r="AE9" s="58">
        <v>0</v>
      </c>
      <c r="AF9" s="56">
        <f t="shared" si="18"/>
        <v>0</v>
      </c>
      <c r="AG9" s="56">
        <f t="shared" si="19"/>
        <v>0</v>
      </c>
      <c r="AH9" s="58">
        <v>0</v>
      </c>
      <c r="AI9" s="56">
        <f t="shared" si="20"/>
        <v>0</v>
      </c>
      <c r="AJ9" s="56">
        <f t="shared" si="21"/>
        <v>0</v>
      </c>
      <c r="AK9" s="58">
        <v>0</v>
      </c>
      <c r="AL9" s="56">
        <f t="shared" si="22"/>
        <v>0</v>
      </c>
      <c r="AM9" s="56">
        <f t="shared" si="23"/>
        <v>0</v>
      </c>
      <c r="AN9" s="58">
        <v>0</v>
      </c>
      <c r="AO9" s="56">
        <f t="shared" si="24"/>
        <v>0</v>
      </c>
      <c r="AP9" s="56">
        <f t="shared" si="25"/>
        <v>0</v>
      </c>
      <c r="AQ9" s="58">
        <v>0</v>
      </c>
      <c r="AR9" s="56">
        <f t="shared" si="26"/>
        <v>0</v>
      </c>
      <c r="AS9" s="56">
        <f t="shared" si="27"/>
        <v>0</v>
      </c>
      <c r="AT9" s="58"/>
      <c r="AU9" s="56">
        <f t="shared" si="28"/>
        <v>0</v>
      </c>
      <c r="AV9" s="56">
        <f t="shared" si="29"/>
        <v>0</v>
      </c>
      <c r="AW9" s="58"/>
      <c r="AX9" s="56">
        <f t="shared" si="30"/>
        <v>0</v>
      </c>
      <c r="AY9" s="56">
        <f t="shared" si="31"/>
        <v>0</v>
      </c>
      <c r="AZ9" s="58"/>
      <c r="BA9" s="56">
        <f t="shared" si="32"/>
        <v>0</v>
      </c>
      <c r="BB9" s="56">
        <f t="shared" si="33"/>
        <v>0</v>
      </c>
      <c r="BC9" s="58"/>
      <c r="BD9" s="56">
        <f t="shared" si="34"/>
        <v>0</v>
      </c>
      <c r="BE9" s="56">
        <f t="shared" si="35"/>
        <v>0</v>
      </c>
      <c r="BF9" s="58"/>
      <c r="BG9" s="56">
        <f t="shared" si="36"/>
        <v>0</v>
      </c>
      <c r="BH9" s="56">
        <f t="shared" si="37"/>
        <v>0</v>
      </c>
      <c r="BI9" s="58">
        <v>0</v>
      </c>
      <c r="BJ9" s="56">
        <f t="shared" si="38"/>
        <v>0</v>
      </c>
      <c r="BK9" s="56">
        <f t="shared" si="39"/>
        <v>0</v>
      </c>
      <c r="BL9" s="58"/>
      <c r="BM9" s="56">
        <f t="shared" si="40"/>
        <v>0</v>
      </c>
      <c r="BN9" s="56">
        <f t="shared" si="41"/>
        <v>0</v>
      </c>
      <c r="BO9" s="58"/>
      <c r="BP9" s="56">
        <f t="shared" si="42"/>
        <v>0</v>
      </c>
      <c r="BQ9" s="56">
        <f t="shared" si="43"/>
        <v>0</v>
      </c>
      <c r="BR9" s="58"/>
      <c r="BS9" s="56">
        <f t="shared" si="44"/>
        <v>0</v>
      </c>
      <c r="BT9" s="56">
        <f t="shared" si="45"/>
        <v>0</v>
      </c>
      <c r="BU9" s="58">
        <v>18</v>
      </c>
      <c r="BV9" s="56">
        <f t="shared" si="46"/>
        <v>279</v>
      </c>
      <c r="BW9" s="56">
        <f t="shared" si="47"/>
        <v>529.8126900477913</v>
      </c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2"/>
      <c r="CK9" s="42"/>
      <c r="CL9" s="42"/>
      <c r="CM9" s="42"/>
    </row>
    <row r="10" spans="1:91" s="41" customFormat="1" ht="12.75">
      <c r="A10" s="53">
        <f t="shared" si="48"/>
        <v>16</v>
      </c>
      <c r="B10" s="54" t="s">
        <v>1</v>
      </c>
      <c r="C10" s="55">
        <f t="shared" si="49"/>
        <v>16.9</v>
      </c>
      <c r="D10" s="58">
        <v>0</v>
      </c>
      <c r="E10" s="56">
        <f t="shared" si="0"/>
        <v>0</v>
      </c>
      <c r="F10" s="56">
        <f t="shared" si="1"/>
        <v>0</v>
      </c>
      <c r="G10" s="58">
        <v>0</v>
      </c>
      <c r="H10" s="56">
        <f t="shared" si="2"/>
        <v>0</v>
      </c>
      <c r="I10" s="56">
        <f t="shared" si="3"/>
        <v>0</v>
      </c>
      <c r="J10" s="58">
        <v>0</v>
      </c>
      <c r="K10" s="56">
        <f t="shared" si="4"/>
        <v>0</v>
      </c>
      <c r="L10" s="56">
        <f t="shared" si="5"/>
        <v>0</v>
      </c>
      <c r="M10" s="58">
        <v>0</v>
      </c>
      <c r="N10" s="56">
        <f t="shared" si="6"/>
        <v>0</v>
      </c>
      <c r="O10" s="56">
        <f t="shared" si="7"/>
        <v>0</v>
      </c>
      <c r="P10" s="58">
        <v>0</v>
      </c>
      <c r="Q10" s="56">
        <f t="shared" si="8"/>
        <v>0</v>
      </c>
      <c r="R10" s="56">
        <f t="shared" si="9"/>
        <v>0</v>
      </c>
      <c r="S10" s="58">
        <v>0</v>
      </c>
      <c r="T10" s="56">
        <f t="shared" si="10"/>
        <v>0</v>
      </c>
      <c r="U10" s="56">
        <f t="shared" si="11"/>
        <v>0</v>
      </c>
      <c r="V10" s="58">
        <v>0</v>
      </c>
      <c r="W10" s="56">
        <f t="shared" si="12"/>
        <v>0</v>
      </c>
      <c r="X10" s="56">
        <f t="shared" si="13"/>
        <v>0</v>
      </c>
      <c r="Y10" s="58">
        <v>0</v>
      </c>
      <c r="Z10" s="56">
        <f t="shared" si="14"/>
        <v>0</v>
      </c>
      <c r="AA10" s="56">
        <f t="shared" si="15"/>
        <v>0</v>
      </c>
      <c r="AB10" s="58">
        <v>0</v>
      </c>
      <c r="AC10" s="56">
        <f t="shared" si="16"/>
        <v>0</v>
      </c>
      <c r="AD10" s="56">
        <f t="shared" si="17"/>
        <v>0</v>
      </c>
      <c r="AE10" s="58">
        <v>0</v>
      </c>
      <c r="AF10" s="56">
        <f t="shared" si="18"/>
        <v>0</v>
      </c>
      <c r="AG10" s="56">
        <f t="shared" si="19"/>
        <v>0</v>
      </c>
      <c r="AH10" s="58">
        <v>0</v>
      </c>
      <c r="AI10" s="56">
        <f t="shared" si="20"/>
        <v>0</v>
      </c>
      <c r="AJ10" s="56">
        <f t="shared" si="21"/>
        <v>0</v>
      </c>
      <c r="AK10" s="58">
        <v>0</v>
      </c>
      <c r="AL10" s="56">
        <f t="shared" si="22"/>
        <v>0</v>
      </c>
      <c r="AM10" s="56">
        <f t="shared" si="23"/>
        <v>0</v>
      </c>
      <c r="AN10" s="58">
        <v>0</v>
      </c>
      <c r="AO10" s="56">
        <f t="shared" si="24"/>
        <v>0</v>
      </c>
      <c r="AP10" s="56">
        <f t="shared" si="25"/>
        <v>0</v>
      </c>
      <c r="AQ10" s="58">
        <v>0</v>
      </c>
      <c r="AR10" s="56">
        <f t="shared" si="26"/>
        <v>0</v>
      </c>
      <c r="AS10" s="56">
        <f t="shared" si="27"/>
        <v>0</v>
      </c>
      <c r="AT10" s="58"/>
      <c r="AU10" s="56">
        <f t="shared" si="28"/>
        <v>0</v>
      </c>
      <c r="AV10" s="56">
        <f t="shared" si="29"/>
        <v>0</v>
      </c>
      <c r="AW10" s="58"/>
      <c r="AX10" s="56">
        <f t="shared" si="30"/>
        <v>0</v>
      </c>
      <c r="AY10" s="56">
        <f t="shared" si="31"/>
        <v>0</v>
      </c>
      <c r="AZ10" s="58"/>
      <c r="BA10" s="56">
        <f t="shared" si="32"/>
        <v>0</v>
      </c>
      <c r="BB10" s="56">
        <f t="shared" si="33"/>
        <v>0</v>
      </c>
      <c r="BC10" s="58"/>
      <c r="BD10" s="56">
        <f t="shared" si="34"/>
        <v>0</v>
      </c>
      <c r="BE10" s="56">
        <f t="shared" si="35"/>
        <v>0</v>
      </c>
      <c r="BF10" s="58"/>
      <c r="BG10" s="56">
        <f t="shared" si="36"/>
        <v>0</v>
      </c>
      <c r="BH10" s="56">
        <f t="shared" si="37"/>
        <v>0</v>
      </c>
      <c r="BI10" s="58">
        <v>0</v>
      </c>
      <c r="BJ10" s="56">
        <f t="shared" si="38"/>
        <v>0</v>
      </c>
      <c r="BK10" s="56">
        <f t="shared" si="39"/>
        <v>0</v>
      </c>
      <c r="BL10" s="58"/>
      <c r="BM10" s="56">
        <f t="shared" si="40"/>
        <v>0</v>
      </c>
      <c r="BN10" s="56">
        <f t="shared" si="41"/>
        <v>0</v>
      </c>
      <c r="BO10" s="58"/>
      <c r="BP10" s="56">
        <f t="shared" si="42"/>
        <v>0</v>
      </c>
      <c r="BQ10" s="56">
        <f t="shared" si="43"/>
        <v>0</v>
      </c>
      <c r="BR10" s="58">
        <v>3</v>
      </c>
      <c r="BS10" s="56">
        <f t="shared" si="44"/>
        <v>49.5</v>
      </c>
      <c r="BT10" s="56">
        <f t="shared" si="45"/>
        <v>109.16132770510723</v>
      </c>
      <c r="BU10" s="58">
        <v>23</v>
      </c>
      <c r="BV10" s="56">
        <f t="shared" si="46"/>
        <v>379.5</v>
      </c>
      <c r="BW10" s="56">
        <f t="shared" si="47"/>
        <v>836.9035124058221</v>
      </c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2"/>
      <c r="CK10" s="42"/>
      <c r="CL10" s="42"/>
      <c r="CM10" s="42"/>
    </row>
    <row r="11" spans="1:91" s="41" customFormat="1" ht="12.75">
      <c r="A11" s="53">
        <f t="shared" si="48"/>
        <v>17</v>
      </c>
      <c r="B11" s="54" t="s">
        <v>1</v>
      </c>
      <c r="C11" s="55">
        <f t="shared" si="49"/>
        <v>17.9</v>
      </c>
      <c r="D11" s="58">
        <v>0</v>
      </c>
      <c r="E11" s="56">
        <f t="shared" si="0"/>
        <v>0</v>
      </c>
      <c r="F11" s="56">
        <f t="shared" si="1"/>
        <v>0</v>
      </c>
      <c r="G11" s="58">
        <v>0</v>
      </c>
      <c r="H11" s="56">
        <f t="shared" si="2"/>
        <v>0</v>
      </c>
      <c r="I11" s="56">
        <f t="shared" si="3"/>
        <v>0</v>
      </c>
      <c r="J11" s="58">
        <v>0</v>
      </c>
      <c r="K11" s="56">
        <f t="shared" si="4"/>
        <v>0</v>
      </c>
      <c r="L11" s="56">
        <f t="shared" si="5"/>
        <v>0</v>
      </c>
      <c r="M11" s="58">
        <v>0</v>
      </c>
      <c r="N11" s="56">
        <f t="shared" si="6"/>
        <v>0</v>
      </c>
      <c r="O11" s="56">
        <f t="shared" si="7"/>
        <v>0</v>
      </c>
      <c r="P11" s="58">
        <v>0</v>
      </c>
      <c r="Q11" s="56">
        <f t="shared" si="8"/>
        <v>0</v>
      </c>
      <c r="R11" s="56">
        <f t="shared" si="9"/>
        <v>0</v>
      </c>
      <c r="S11" s="58">
        <v>0</v>
      </c>
      <c r="T11" s="56">
        <f t="shared" si="10"/>
        <v>0</v>
      </c>
      <c r="U11" s="56">
        <f t="shared" si="11"/>
        <v>0</v>
      </c>
      <c r="V11" s="58">
        <v>0</v>
      </c>
      <c r="W11" s="56">
        <f t="shared" si="12"/>
        <v>0</v>
      </c>
      <c r="X11" s="56">
        <f t="shared" si="13"/>
        <v>0</v>
      </c>
      <c r="Y11" s="58">
        <v>0</v>
      </c>
      <c r="Z11" s="56">
        <f t="shared" si="14"/>
        <v>0</v>
      </c>
      <c r="AA11" s="56">
        <f t="shared" si="15"/>
        <v>0</v>
      </c>
      <c r="AB11" s="58">
        <v>0</v>
      </c>
      <c r="AC11" s="56">
        <f t="shared" si="16"/>
        <v>0</v>
      </c>
      <c r="AD11" s="56">
        <f t="shared" si="17"/>
        <v>0</v>
      </c>
      <c r="AE11" s="58">
        <v>0</v>
      </c>
      <c r="AF11" s="56">
        <f t="shared" si="18"/>
        <v>0</v>
      </c>
      <c r="AG11" s="56">
        <f t="shared" si="19"/>
        <v>0</v>
      </c>
      <c r="AH11" s="58">
        <v>0</v>
      </c>
      <c r="AI11" s="56">
        <f t="shared" si="20"/>
        <v>0</v>
      </c>
      <c r="AJ11" s="56">
        <f t="shared" si="21"/>
        <v>0</v>
      </c>
      <c r="AK11" s="58">
        <v>0</v>
      </c>
      <c r="AL11" s="56">
        <f t="shared" si="22"/>
        <v>0</v>
      </c>
      <c r="AM11" s="56">
        <f t="shared" si="23"/>
        <v>0</v>
      </c>
      <c r="AN11" s="58">
        <v>0</v>
      </c>
      <c r="AO11" s="56">
        <f t="shared" si="24"/>
        <v>0</v>
      </c>
      <c r="AP11" s="56">
        <f t="shared" si="25"/>
        <v>0</v>
      </c>
      <c r="AQ11" s="58">
        <v>0</v>
      </c>
      <c r="AR11" s="56">
        <f t="shared" si="26"/>
        <v>0</v>
      </c>
      <c r="AS11" s="56">
        <f t="shared" si="27"/>
        <v>0</v>
      </c>
      <c r="AT11" s="58"/>
      <c r="AU11" s="56">
        <f t="shared" si="28"/>
        <v>0</v>
      </c>
      <c r="AV11" s="56">
        <f t="shared" si="29"/>
        <v>0</v>
      </c>
      <c r="AW11" s="58"/>
      <c r="AX11" s="56">
        <f t="shared" si="30"/>
        <v>0</v>
      </c>
      <c r="AY11" s="56">
        <f t="shared" si="31"/>
        <v>0</v>
      </c>
      <c r="AZ11" s="58"/>
      <c r="BA11" s="56">
        <f t="shared" si="32"/>
        <v>0</v>
      </c>
      <c r="BB11" s="56">
        <f t="shared" si="33"/>
        <v>0</v>
      </c>
      <c r="BC11" s="58"/>
      <c r="BD11" s="56">
        <f t="shared" si="34"/>
        <v>0</v>
      </c>
      <c r="BE11" s="56">
        <f t="shared" si="35"/>
        <v>0</v>
      </c>
      <c r="BF11" s="58"/>
      <c r="BG11" s="56">
        <f t="shared" si="36"/>
        <v>0</v>
      </c>
      <c r="BH11" s="56">
        <f t="shared" si="37"/>
        <v>0</v>
      </c>
      <c r="BI11" s="58">
        <v>0</v>
      </c>
      <c r="BJ11" s="56">
        <f t="shared" si="38"/>
        <v>0</v>
      </c>
      <c r="BK11" s="56">
        <f t="shared" si="39"/>
        <v>0</v>
      </c>
      <c r="BL11" s="58"/>
      <c r="BM11" s="56">
        <f t="shared" si="40"/>
        <v>0</v>
      </c>
      <c r="BN11" s="56">
        <f t="shared" si="41"/>
        <v>0</v>
      </c>
      <c r="BO11" s="58"/>
      <c r="BP11" s="56">
        <f t="shared" si="42"/>
        <v>0</v>
      </c>
      <c r="BQ11" s="56">
        <f t="shared" si="43"/>
        <v>0</v>
      </c>
      <c r="BR11" s="58">
        <v>7</v>
      </c>
      <c r="BS11" s="56">
        <f t="shared" si="44"/>
        <v>122.5</v>
      </c>
      <c r="BT11" s="56">
        <f t="shared" si="45"/>
        <v>310.9729127465664</v>
      </c>
      <c r="BU11" s="58">
        <v>6</v>
      </c>
      <c r="BV11" s="56">
        <f t="shared" si="46"/>
        <v>105</v>
      </c>
      <c r="BW11" s="56">
        <f t="shared" si="47"/>
        <v>266.5482109256283</v>
      </c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2"/>
      <c r="CK11" s="42"/>
      <c r="CL11" s="42"/>
      <c r="CM11" s="42"/>
    </row>
    <row r="12" spans="1:91" s="41" customFormat="1" ht="12.75">
      <c r="A12" s="53">
        <f t="shared" si="48"/>
        <v>18</v>
      </c>
      <c r="B12" s="54" t="s">
        <v>1</v>
      </c>
      <c r="C12" s="55">
        <f t="shared" si="49"/>
        <v>18.9</v>
      </c>
      <c r="D12" s="58">
        <v>0</v>
      </c>
      <c r="E12" s="56">
        <f t="shared" si="0"/>
        <v>0</v>
      </c>
      <c r="F12" s="56">
        <f t="shared" si="1"/>
        <v>0</v>
      </c>
      <c r="G12" s="58">
        <v>0</v>
      </c>
      <c r="H12" s="56">
        <f t="shared" si="2"/>
        <v>0</v>
      </c>
      <c r="I12" s="56">
        <f t="shared" si="3"/>
        <v>0</v>
      </c>
      <c r="J12" s="58">
        <v>0</v>
      </c>
      <c r="K12" s="56">
        <f t="shared" si="4"/>
        <v>0</v>
      </c>
      <c r="L12" s="56">
        <f t="shared" si="5"/>
        <v>0</v>
      </c>
      <c r="M12" s="58">
        <v>0</v>
      </c>
      <c r="N12" s="56">
        <f t="shared" si="6"/>
        <v>0</v>
      </c>
      <c r="O12" s="56">
        <f t="shared" si="7"/>
        <v>0</v>
      </c>
      <c r="P12" s="58">
        <v>0</v>
      </c>
      <c r="Q12" s="56">
        <f t="shared" si="8"/>
        <v>0</v>
      </c>
      <c r="R12" s="56">
        <f t="shared" si="9"/>
        <v>0</v>
      </c>
      <c r="S12" s="58">
        <v>0</v>
      </c>
      <c r="T12" s="56">
        <f t="shared" si="10"/>
        <v>0</v>
      </c>
      <c r="U12" s="56">
        <f t="shared" si="11"/>
        <v>0</v>
      </c>
      <c r="V12" s="58">
        <v>0</v>
      </c>
      <c r="W12" s="56">
        <f t="shared" si="12"/>
        <v>0</v>
      </c>
      <c r="X12" s="56">
        <f t="shared" si="13"/>
        <v>0</v>
      </c>
      <c r="Y12" s="58">
        <v>0</v>
      </c>
      <c r="Z12" s="56">
        <f t="shared" si="14"/>
        <v>0</v>
      </c>
      <c r="AA12" s="56">
        <f t="shared" si="15"/>
        <v>0</v>
      </c>
      <c r="AB12" s="58">
        <v>0</v>
      </c>
      <c r="AC12" s="56">
        <f t="shared" si="16"/>
        <v>0</v>
      </c>
      <c r="AD12" s="56">
        <f t="shared" si="17"/>
        <v>0</v>
      </c>
      <c r="AE12" s="58">
        <v>0</v>
      </c>
      <c r="AF12" s="56">
        <f t="shared" si="18"/>
        <v>0</v>
      </c>
      <c r="AG12" s="56">
        <f t="shared" si="19"/>
        <v>0</v>
      </c>
      <c r="AH12" s="58">
        <v>0</v>
      </c>
      <c r="AI12" s="56">
        <f t="shared" si="20"/>
        <v>0</v>
      </c>
      <c r="AJ12" s="56">
        <f t="shared" si="21"/>
        <v>0</v>
      </c>
      <c r="AK12" s="58">
        <v>0</v>
      </c>
      <c r="AL12" s="56">
        <f t="shared" si="22"/>
        <v>0</v>
      </c>
      <c r="AM12" s="56">
        <f t="shared" si="23"/>
        <v>0</v>
      </c>
      <c r="AN12" s="58">
        <v>0</v>
      </c>
      <c r="AO12" s="56">
        <f t="shared" si="24"/>
        <v>0</v>
      </c>
      <c r="AP12" s="56">
        <f t="shared" si="25"/>
        <v>0</v>
      </c>
      <c r="AQ12" s="58">
        <v>0</v>
      </c>
      <c r="AR12" s="56">
        <f t="shared" si="26"/>
        <v>0</v>
      </c>
      <c r="AS12" s="56">
        <f t="shared" si="27"/>
        <v>0</v>
      </c>
      <c r="AT12" s="58"/>
      <c r="AU12" s="56">
        <f t="shared" si="28"/>
        <v>0</v>
      </c>
      <c r="AV12" s="56">
        <f t="shared" si="29"/>
        <v>0</v>
      </c>
      <c r="AW12" s="58"/>
      <c r="AX12" s="56">
        <f t="shared" si="30"/>
        <v>0</v>
      </c>
      <c r="AY12" s="56">
        <f t="shared" si="31"/>
        <v>0</v>
      </c>
      <c r="AZ12" s="58"/>
      <c r="BA12" s="56">
        <f t="shared" si="32"/>
        <v>0</v>
      </c>
      <c r="BB12" s="56">
        <f t="shared" si="33"/>
        <v>0</v>
      </c>
      <c r="BC12" s="58"/>
      <c r="BD12" s="56">
        <f t="shared" si="34"/>
        <v>0</v>
      </c>
      <c r="BE12" s="56">
        <f t="shared" si="35"/>
        <v>0</v>
      </c>
      <c r="BF12" s="58"/>
      <c r="BG12" s="56">
        <f t="shared" si="36"/>
        <v>0</v>
      </c>
      <c r="BH12" s="56">
        <f t="shared" si="37"/>
        <v>0</v>
      </c>
      <c r="BI12" s="58">
        <v>0</v>
      </c>
      <c r="BJ12" s="56">
        <f t="shared" si="38"/>
        <v>0</v>
      </c>
      <c r="BK12" s="56">
        <f t="shared" si="39"/>
        <v>0</v>
      </c>
      <c r="BL12" s="58">
        <v>1</v>
      </c>
      <c r="BM12" s="56">
        <f t="shared" si="40"/>
        <v>18.5</v>
      </c>
      <c r="BN12" s="56">
        <f t="shared" si="41"/>
        <v>53.63935534608816</v>
      </c>
      <c r="BO12" s="58">
        <v>4</v>
      </c>
      <c r="BP12" s="56">
        <f t="shared" si="42"/>
        <v>74</v>
      </c>
      <c r="BQ12" s="56">
        <f t="shared" si="43"/>
        <v>214.55742138435264</v>
      </c>
      <c r="BR12" s="58">
        <v>12</v>
      </c>
      <c r="BS12" s="56">
        <f t="shared" si="44"/>
        <v>222</v>
      </c>
      <c r="BT12" s="56">
        <f t="shared" si="45"/>
        <v>643.6722641530579</v>
      </c>
      <c r="BU12" s="58">
        <v>2</v>
      </c>
      <c r="BV12" s="56">
        <f t="shared" si="46"/>
        <v>37</v>
      </c>
      <c r="BW12" s="56">
        <f t="shared" si="47"/>
        <v>107.27871069217632</v>
      </c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2"/>
      <c r="CK12" s="42"/>
      <c r="CL12" s="42"/>
      <c r="CM12" s="42"/>
    </row>
    <row r="13" spans="1:91" s="41" customFormat="1" ht="12.75">
      <c r="A13" s="53">
        <f t="shared" si="48"/>
        <v>19</v>
      </c>
      <c r="B13" s="54" t="s">
        <v>1</v>
      </c>
      <c r="C13" s="55">
        <f t="shared" si="49"/>
        <v>19.9</v>
      </c>
      <c r="D13" s="58">
        <v>0</v>
      </c>
      <c r="E13" s="56">
        <f t="shared" si="0"/>
        <v>0</v>
      </c>
      <c r="F13" s="56">
        <f t="shared" si="1"/>
        <v>0</v>
      </c>
      <c r="G13" s="58">
        <v>0</v>
      </c>
      <c r="H13" s="56">
        <f t="shared" si="2"/>
        <v>0</v>
      </c>
      <c r="I13" s="56">
        <f t="shared" si="3"/>
        <v>0</v>
      </c>
      <c r="J13" s="58">
        <v>0</v>
      </c>
      <c r="K13" s="56">
        <f t="shared" si="4"/>
        <v>0</v>
      </c>
      <c r="L13" s="56">
        <f t="shared" si="5"/>
        <v>0</v>
      </c>
      <c r="M13" s="58">
        <v>0</v>
      </c>
      <c r="N13" s="56">
        <f t="shared" si="6"/>
        <v>0</v>
      </c>
      <c r="O13" s="56">
        <f t="shared" si="7"/>
        <v>0</v>
      </c>
      <c r="P13" s="58">
        <v>0</v>
      </c>
      <c r="Q13" s="56">
        <f t="shared" si="8"/>
        <v>0</v>
      </c>
      <c r="R13" s="56">
        <f t="shared" si="9"/>
        <v>0</v>
      </c>
      <c r="S13" s="58">
        <v>0</v>
      </c>
      <c r="T13" s="56">
        <f t="shared" si="10"/>
        <v>0</v>
      </c>
      <c r="U13" s="56">
        <f t="shared" si="11"/>
        <v>0</v>
      </c>
      <c r="V13" s="58">
        <v>0</v>
      </c>
      <c r="W13" s="56">
        <f t="shared" si="12"/>
        <v>0</v>
      </c>
      <c r="X13" s="56">
        <f t="shared" si="13"/>
        <v>0</v>
      </c>
      <c r="Y13" s="58">
        <v>0</v>
      </c>
      <c r="Z13" s="56">
        <f t="shared" si="14"/>
        <v>0</v>
      </c>
      <c r="AA13" s="56">
        <f t="shared" si="15"/>
        <v>0</v>
      </c>
      <c r="AB13" s="58">
        <v>0</v>
      </c>
      <c r="AC13" s="56">
        <f t="shared" si="16"/>
        <v>0</v>
      </c>
      <c r="AD13" s="56">
        <f t="shared" si="17"/>
        <v>0</v>
      </c>
      <c r="AE13" s="58">
        <v>0</v>
      </c>
      <c r="AF13" s="56">
        <f t="shared" si="18"/>
        <v>0</v>
      </c>
      <c r="AG13" s="56">
        <f t="shared" si="19"/>
        <v>0</v>
      </c>
      <c r="AH13" s="58">
        <v>0</v>
      </c>
      <c r="AI13" s="56">
        <f t="shared" si="20"/>
        <v>0</v>
      </c>
      <c r="AJ13" s="56">
        <f t="shared" si="21"/>
        <v>0</v>
      </c>
      <c r="AK13" s="58">
        <v>0</v>
      </c>
      <c r="AL13" s="56">
        <f t="shared" si="22"/>
        <v>0</v>
      </c>
      <c r="AM13" s="56">
        <f t="shared" si="23"/>
        <v>0</v>
      </c>
      <c r="AN13" s="58">
        <v>0</v>
      </c>
      <c r="AO13" s="56">
        <f t="shared" si="24"/>
        <v>0</v>
      </c>
      <c r="AP13" s="56">
        <f t="shared" si="25"/>
        <v>0</v>
      </c>
      <c r="AQ13" s="58">
        <v>0</v>
      </c>
      <c r="AR13" s="56">
        <f t="shared" si="26"/>
        <v>0</v>
      </c>
      <c r="AS13" s="56">
        <f t="shared" si="27"/>
        <v>0</v>
      </c>
      <c r="AT13" s="58"/>
      <c r="AU13" s="56">
        <f t="shared" si="28"/>
        <v>0</v>
      </c>
      <c r="AV13" s="56">
        <f t="shared" si="29"/>
        <v>0</v>
      </c>
      <c r="AW13" s="58"/>
      <c r="AX13" s="56">
        <f t="shared" si="30"/>
        <v>0</v>
      </c>
      <c r="AY13" s="56">
        <f t="shared" si="31"/>
        <v>0</v>
      </c>
      <c r="AZ13" s="58"/>
      <c r="BA13" s="56">
        <f t="shared" si="32"/>
        <v>0</v>
      </c>
      <c r="BB13" s="56">
        <f t="shared" si="33"/>
        <v>0</v>
      </c>
      <c r="BC13" s="58"/>
      <c r="BD13" s="56">
        <f t="shared" si="34"/>
        <v>0</v>
      </c>
      <c r="BE13" s="56">
        <f t="shared" si="35"/>
        <v>0</v>
      </c>
      <c r="BF13" s="58"/>
      <c r="BG13" s="56">
        <f t="shared" si="36"/>
        <v>0</v>
      </c>
      <c r="BH13" s="56">
        <f t="shared" si="37"/>
        <v>0</v>
      </c>
      <c r="BI13" s="58">
        <v>0</v>
      </c>
      <c r="BJ13" s="56">
        <f t="shared" si="38"/>
        <v>0</v>
      </c>
      <c r="BK13" s="56">
        <f t="shared" si="39"/>
        <v>0</v>
      </c>
      <c r="BL13" s="58">
        <v>8</v>
      </c>
      <c r="BM13" s="56">
        <f t="shared" si="40"/>
        <v>156</v>
      </c>
      <c r="BN13" s="56">
        <f t="shared" si="41"/>
        <v>513.0056513946092</v>
      </c>
      <c r="BO13" s="58">
        <v>18</v>
      </c>
      <c r="BP13" s="56">
        <f t="shared" si="42"/>
        <v>351</v>
      </c>
      <c r="BQ13" s="56">
        <f t="shared" si="43"/>
        <v>1154.2627156378708</v>
      </c>
      <c r="BR13" s="58">
        <v>8</v>
      </c>
      <c r="BS13" s="56">
        <f t="shared" si="44"/>
        <v>156</v>
      </c>
      <c r="BT13" s="56">
        <f t="shared" si="45"/>
        <v>513.0056513946092</v>
      </c>
      <c r="BU13" s="58"/>
      <c r="BV13" s="56">
        <f t="shared" si="46"/>
        <v>0</v>
      </c>
      <c r="BW13" s="56">
        <f t="shared" si="47"/>
        <v>0</v>
      </c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2"/>
      <c r="CK13" s="42"/>
      <c r="CL13" s="42"/>
      <c r="CM13" s="42"/>
    </row>
    <row r="14" spans="1:91" s="41" customFormat="1" ht="12.75">
      <c r="A14" s="53">
        <f t="shared" si="48"/>
        <v>20</v>
      </c>
      <c r="B14" s="54" t="s">
        <v>1</v>
      </c>
      <c r="C14" s="55">
        <f t="shared" si="49"/>
        <v>20.9</v>
      </c>
      <c r="D14" s="58">
        <v>0</v>
      </c>
      <c r="E14" s="56">
        <f t="shared" si="0"/>
        <v>0</v>
      </c>
      <c r="F14" s="56">
        <f t="shared" si="1"/>
        <v>0</v>
      </c>
      <c r="G14" s="58">
        <v>0</v>
      </c>
      <c r="H14" s="56">
        <f t="shared" si="2"/>
        <v>0</v>
      </c>
      <c r="I14" s="56">
        <f t="shared" si="3"/>
        <v>0</v>
      </c>
      <c r="J14" s="58">
        <v>0</v>
      </c>
      <c r="K14" s="56">
        <f t="shared" si="4"/>
        <v>0</v>
      </c>
      <c r="L14" s="56">
        <f t="shared" si="5"/>
        <v>0</v>
      </c>
      <c r="M14" s="58">
        <v>0</v>
      </c>
      <c r="N14" s="56">
        <f t="shared" si="6"/>
        <v>0</v>
      </c>
      <c r="O14" s="56">
        <f t="shared" si="7"/>
        <v>0</v>
      </c>
      <c r="P14" s="58">
        <v>0</v>
      </c>
      <c r="Q14" s="56">
        <f t="shared" si="8"/>
        <v>0</v>
      </c>
      <c r="R14" s="56">
        <f t="shared" si="9"/>
        <v>0</v>
      </c>
      <c r="S14" s="58">
        <v>0</v>
      </c>
      <c r="T14" s="56">
        <f t="shared" si="10"/>
        <v>0</v>
      </c>
      <c r="U14" s="56">
        <f t="shared" si="11"/>
        <v>0</v>
      </c>
      <c r="V14" s="58">
        <v>0</v>
      </c>
      <c r="W14" s="56">
        <f t="shared" si="12"/>
        <v>0</v>
      </c>
      <c r="X14" s="56">
        <f t="shared" si="13"/>
        <v>0</v>
      </c>
      <c r="Y14" s="58">
        <v>0</v>
      </c>
      <c r="Z14" s="56">
        <f t="shared" si="14"/>
        <v>0</v>
      </c>
      <c r="AA14" s="56">
        <f t="shared" si="15"/>
        <v>0</v>
      </c>
      <c r="AB14" s="58">
        <v>0</v>
      </c>
      <c r="AC14" s="56">
        <f t="shared" si="16"/>
        <v>0</v>
      </c>
      <c r="AD14" s="56">
        <f t="shared" si="17"/>
        <v>0</v>
      </c>
      <c r="AE14" s="58">
        <v>0</v>
      </c>
      <c r="AF14" s="56">
        <f t="shared" si="18"/>
        <v>0</v>
      </c>
      <c r="AG14" s="56">
        <f t="shared" si="19"/>
        <v>0</v>
      </c>
      <c r="AH14" s="58">
        <v>0</v>
      </c>
      <c r="AI14" s="56">
        <f t="shared" si="20"/>
        <v>0</v>
      </c>
      <c r="AJ14" s="56">
        <f t="shared" si="21"/>
        <v>0</v>
      </c>
      <c r="AK14" s="58">
        <v>0</v>
      </c>
      <c r="AL14" s="56">
        <f t="shared" si="22"/>
        <v>0</v>
      </c>
      <c r="AM14" s="56">
        <f t="shared" si="23"/>
        <v>0</v>
      </c>
      <c r="AN14" s="58">
        <v>0</v>
      </c>
      <c r="AO14" s="56">
        <f t="shared" si="24"/>
        <v>0</v>
      </c>
      <c r="AP14" s="56">
        <f t="shared" si="25"/>
        <v>0</v>
      </c>
      <c r="AQ14" s="58">
        <v>0</v>
      </c>
      <c r="AR14" s="56">
        <f t="shared" si="26"/>
        <v>0</v>
      </c>
      <c r="AS14" s="56">
        <f t="shared" si="27"/>
        <v>0</v>
      </c>
      <c r="AT14" s="58"/>
      <c r="AU14" s="56">
        <f t="shared" si="28"/>
        <v>0</v>
      </c>
      <c r="AV14" s="56">
        <f t="shared" si="29"/>
        <v>0</v>
      </c>
      <c r="AW14" s="58"/>
      <c r="AX14" s="56">
        <f t="shared" si="30"/>
        <v>0</v>
      </c>
      <c r="AY14" s="56">
        <f t="shared" si="31"/>
        <v>0</v>
      </c>
      <c r="AZ14" s="58"/>
      <c r="BA14" s="56">
        <f t="shared" si="32"/>
        <v>0</v>
      </c>
      <c r="BB14" s="56">
        <f t="shared" si="33"/>
        <v>0</v>
      </c>
      <c r="BC14" s="58"/>
      <c r="BD14" s="56">
        <f t="shared" si="34"/>
        <v>0</v>
      </c>
      <c r="BE14" s="56">
        <f t="shared" si="35"/>
        <v>0</v>
      </c>
      <c r="BF14" s="58"/>
      <c r="BG14" s="56">
        <f t="shared" si="36"/>
        <v>0</v>
      </c>
      <c r="BH14" s="56">
        <f t="shared" si="37"/>
        <v>0</v>
      </c>
      <c r="BI14" s="58"/>
      <c r="BJ14" s="56">
        <f t="shared" si="38"/>
        <v>0</v>
      </c>
      <c r="BK14" s="56">
        <f t="shared" si="39"/>
        <v>0</v>
      </c>
      <c r="BL14" s="58">
        <v>17</v>
      </c>
      <c r="BM14" s="56">
        <f t="shared" si="40"/>
        <v>348.5</v>
      </c>
      <c r="BN14" s="56">
        <f t="shared" si="41"/>
        <v>1291.66712685928</v>
      </c>
      <c r="BO14" s="58">
        <v>8</v>
      </c>
      <c r="BP14" s="56">
        <f t="shared" si="42"/>
        <v>164</v>
      </c>
      <c r="BQ14" s="56">
        <f t="shared" si="43"/>
        <v>607.8433538161318</v>
      </c>
      <c r="BR14" s="58"/>
      <c r="BS14" s="56">
        <f t="shared" si="44"/>
        <v>0</v>
      </c>
      <c r="BT14" s="56">
        <f t="shared" si="45"/>
        <v>0</v>
      </c>
      <c r="BU14" s="58"/>
      <c r="BV14" s="56">
        <f t="shared" si="46"/>
        <v>0</v>
      </c>
      <c r="BW14" s="56">
        <f t="shared" si="47"/>
        <v>0</v>
      </c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2"/>
      <c r="CK14" s="42"/>
      <c r="CL14" s="42"/>
      <c r="CM14" s="42"/>
    </row>
    <row r="15" spans="1:91" s="41" customFormat="1" ht="12.75">
      <c r="A15" s="53">
        <f t="shared" si="48"/>
        <v>21</v>
      </c>
      <c r="B15" s="54" t="s">
        <v>1</v>
      </c>
      <c r="C15" s="55">
        <f t="shared" si="49"/>
        <v>21.9</v>
      </c>
      <c r="D15" s="58">
        <v>0</v>
      </c>
      <c r="E15" s="56">
        <f t="shared" si="0"/>
        <v>0</v>
      </c>
      <c r="F15" s="56">
        <f t="shared" si="1"/>
        <v>0</v>
      </c>
      <c r="G15" s="58">
        <v>0</v>
      </c>
      <c r="H15" s="56">
        <f t="shared" si="2"/>
        <v>0</v>
      </c>
      <c r="I15" s="56">
        <f t="shared" si="3"/>
        <v>0</v>
      </c>
      <c r="J15" s="58">
        <v>0</v>
      </c>
      <c r="K15" s="56">
        <f t="shared" si="4"/>
        <v>0</v>
      </c>
      <c r="L15" s="56">
        <f t="shared" si="5"/>
        <v>0</v>
      </c>
      <c r="M15" s="58">
        <v>0</v>
      </c>
      <c r="N15" s="56">
        <f t="shared" si="6"/>
        <v>0</v>
      </c>
      <c r="O15" s="56">
        <f t="shared" si="7"/>
        <v>0</v>
      </c>
      <c r="P15" s="58">
        <v>0</v>
      </c>
      <c r="Q15" s="56">
        <f t="shared" si="8"/>
        <v>0</v>
      </c>
      <c r="R15" s="56">
        <f t="shared" si="9"/>
        <v>0</v>
      </c>
      <c r="S15" s="58">
        <v>0</v>
      </c>
      <c r="T15" s="56">
        <f t="shared" si="10"/>
        <v>0</v>
      </c>
      <c r="U15" s="56">
        <f t="shared" si="11"/>
        <v>0</v>
      </c>
      <c r="V15" s="58">
        <v>0</v>
      </c>
      <c r="W15" s="56">
        <f t="shared" si="12"/>
        <v>0</v>
      </c>
      <c r="X15" s="56">
        <f t="shared" si="13"/>
        <v>0</v>
      </c>
      <c r="Y15" s="58">
        <v>0</v>
      </c>
      <c r="Z15" s="56">
        <f t="shared" si="14"/>
        <v>0</v>
      </c>
      <c r="AA15" s="56">
        <f t="shared" si="15"/>
        <v>0</v>
      </c>
      <c r="AB15" s="58">
        <v>0</v>
      </c>
      <c r="AC15" s="56">
        <f t="shared" si="16"/>
        <v>0</v>
      </c>
      <c r="AD15" s="56">
        <f t="shared" si="17"/>
        <v>0</v>
      </c>
      <c r="AE15" s="58">
        <v>0</v>
      </c>
      <c r="AF15" s="56">
        <f t="shared" si="18"/>
        <v>0</v>
      </c>
      <c r="AG15" s="56">
        <f t="shared" si="19"/>
        <v>0</v>
      </c>
      <c r="AH15" s="58">
        <v>0</v>
      </c>
      <c r="AI15" s="56">
        <f t="shared" si="20"/>
        <v>0</v>
      </c>
      <c r="AJ15" s="56">
        <f t="shared" si="21"/>
        <v>0</v>
      </c>
      <c r="AK15" s="58">
        <v>0</v>
      </c>
      <c r="AL15" s="56">
        <f t="shared" si="22"/>
        <v>0</v>
      </c>
      <c r="AM15" s="56">
        <f t="shared" si="23"/>
        <v>0</v>
      </c>
      <c r="AN15" s="58">
        <v>0</v>
      </c>
      <c r="AO15" s="56">
        <f t="shared" si="24"/>
        <v>0</v>
      </c>
      <c r="AP15" s="56">
        <f t="shared" si="25"/>
        <v>0</v>
      </c>
      <c r="AQ15" s="58">
        <v>0</v>
      </c>
      <c r="AR15" s="56">
        <f t="shared" si="26"/>
        <v>0</v>
      </c>
      <c r="AS15" s="56">
        <f t="shared" si="27"/>
        <v>0</v>
      </c>
      <c r="AT15" s="58"/>
      <c r="AU15" s="56">
        <f t="shared" si="28"/>
        <v>0</v>
      </c>
      <c r="AV15" s="56">
        <f t="shared" si="29"/>
        <v>0</v>
      </c>
      <c r="AW15" s="58"/>
      <c r="AX15" s="56">
        <f t="shared" si="30"/>
        <v>0</v>
      </c>
      <c r="AY15" s="56">
        <f t="shared" si="31"/>
        <v>0</v>
      </c>
      <c r="AZ15" s="58"/>
      <c r="BA15" s="56">
        <f t="shared" si="32"/>
        <v>0</v>
      </c>
      <c r="BB15" s="56">
        <f t="shared" si="33"/>
        <v>0</v>
      </c>
      <c r="BC15" s="58"/>
      <c r="BD15" s="56">
        <f t="shared" si="34"/>
        <v>0</v>
      </c>
      <c r="BE15" s="56">
        <f t="shared" si="35"/>
        <v>0</v>
      </c>
      <c r="BF15" s="58"/>
      <c r="BG15" s="56">
        <f t="shared" si="36"/>
        <v>0</v>
      </c>
      <c r="BH15" s="56">
        <f t="shared" si="37"/>
        <v>0</v>
      </c>
      <c r="BI15" s="58">
        <v>11</v>
      </c>
      <c r="BJ15" s="56">
        <f t="shared" si="38"/>
        <v>236.5</v>
      </c>
      <c r="BK15" s="56">
        <f t="shared" si="39"/>
        <v>982.3233366067994</v>
      </c>
      <c r="BL15" s="58">
        <v>4</v>
      </c>
      <c r="BM15" s="56">
        <f t="shared" si="40"/>
        <v>86</v>
      </c>
      <c r="BN15" s="56">
        <f t="shared" si="41"/>
        <v>357.20848603883616</v>
      </c>
      <c r="BO15" s="58"/>
      <c r="BP15" s="56">
        <f t="shared" si="42"/>
        <v>0</v>
      </c>
      <c r="BQ15" s="56">
        <f t="shared" si="43"/>
        <v>0</v>
      </c>
      <c r="BR15" s="58"/>
      <c r="BS15" s="56">
        <f t="shared" si="44"/>
        <v>0</v>
      </c>
      <c r="BT15" s="56">
        <f t="shared" si="45"/>
        <v>0</v>
      </c>
      <c r="BU15" s="58"/>
      <c r="BV15" s="56">
        <f t="shared" si="46"/>
        <v>0</v>
      </c>
      <c r="BW15" s="56">
        <f t="shared" si="47"/>
        <v>0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2"/>
      <c r="CK15" s="42"/>
      <c r="CL15" s="42"/>
      <c r="CM15" s="42"/>
    </row>
    <row r="16" spans="1:91" s="41" customFormat="1" ht="12.75">
      <c r="A16" s="53">
        <f t="shared" si="48"/>
        <v>22</v>
      </c>
      <c r="B16" s="54" t="s">
        <v>1</v>
      </c>
      <c r="C16" s="55">
        <f t="shared" si="49"/>
        <v>22.9</v>
      </c>
      <c r="D16" s="58">
        <v>0</v>
      </c>
      <c r="E16" s="56">
        <f t="shared" si="0"/>
        <v>0</v>
      </c>
      <c r="F16" s="56">
        <f t="shared" si="1"/>
        <v>0</v>
      </c>
      <c r="G16" s="58">
        <v>0</v>
      </c>
      <c r="H16" s="56">
        <f t="shared" si="2"/>
        <v>0</v>
      </c>
      <c r="I16" s="56">
        <f t="shared" si="3"/>
        <v>0</v>
      </c>
      <c r="J16" s="58">
        <v>0</v>
      </c>
      <c r="K16" s="56">
        <f t="shared" si="4"/>
        <v>0</v>
      </c>
      <c r="L16" s="56">
        <f t="shared" si="5"/>
        <v>0</v>
      </c>
      <c r="M16" s="58">
        <v>0</v>
      </c>
      <c r="N16" s="56">
        <f t="shared" si="6"/>
        <v>0</v>
      </c>
      <c r="O16" s="56">
        <f t="shared" si="7"/>
        <v>0</v>
      </c>
      <c r="P16" s="58">
        <v>0</v>
      </c>
      <c r="Q16" s="56">
        <f t="shared" si="8"/>
        <v>0</v>
      </c>
      <c r="R16" s="56">
        <f t="shared" si="9"/>
        <v>0</v>
      </c>
      <c r="S16" s="58">
        <v>0</v>
      </c>
      <c r="T16" s="56">
        <f t="shared" si="10"/>
        <v>0</v>
      </c>
      <c r="U16" s="56">
        <f t="shared" si="11"/>
        <v>0</v>
      </c>
      <c r="V16" s="59">
        <v>0</v>
      </c>
      <c r="W16" s="56">
        <f t="shared" si="12"/>
        <v>0</v>
      </c>
      <c r="X16" s="56">
        <f t="shared" si="13"/>
        <v>0</v>
      </c>
      <c r="Y16" s="59">
        <v>0</v>
      </c>
      <c r="Z16" s="56">
        <f t="shared" si="14"/>
        <v>0</v>
      </c>
      <c r="AA16" s="56">
        <f t="shared" si="15"/>
        <v>0</v>
      </c>
      <c r="AB16" s="59">
        <v>0</v>
      </c>
      <c r="AC16" s="56">
        <f t="shared" si="16"/>
        <v>0</v>
      </c>
      <c r="AD16" s="56">
        <f t="shared" si="17"/>
        <v>0</v>
      </c>
      <c r="AE16" s="59">
        <v>0</v>
      </c>
      <c r="AF16" s="56">
        <f t="shared" si="18"/>
        <v>0</v>
      </c>
      <c r="AG16" s="56">
        <f t="shared" si="19"/>
        <v>0</v>
      </c>
      <c r="AH16" s="59">
        <v>0</v>
      </c>
      <c r="AI16" s="56">
        <f t="shared" si="20"/>
        <v>0</v>
      </c>
      <c r="AJ16" s="56">
        <f t="shared" si="21"/>
        <v>0</v>
      </c>
      <c r="AK16" s="59">
        <v>0</v>
      </c>
      <c r="AL16" s="56">
        <f t="shared" si="22"/>
        <v>0</v>
      </c>
      <c r="AM16" s="56">
        <f t="shared" si="23"/>
        <v>0</v>
      </c>
      <c r="AN16" s="59">
        <v>0</v>
      </c>
      <c r="AO16" s="56">
        <f t="shared" si="24"/>
        <v>0</v>
      </c>
      <c r="AP16" s="56">
        <f t="shared" si="25"/>
        <v>0</v>
      </c>
      <c r="AQ16" s="59">
        <v>0</v>
      </c>
      <c r="AR16" s="56">
        <f t="shared" si="26"/>
        <v>0</v>
      </c>
      <c r="AS16" s="56">
        <f t="shared" si="27"/>
        <v>0</v>
      </c>
      <c r="AT16" s="59"/>
      <c r="AU16" s="56">
        <f t="shared" si="28"/>
        <v>0</v>
      </c>
      <c r="AV16" s="56">
        <f t="shared" si="29"/>
        <v>0</v>
      </c>
      <c r="AW16" s="59"/>
      <c r="AX16" s="56">
        <f t="shared" si="30"/>
        <v>0</v>
      </c>
      <c r="AY16" s="56">
        <f t="shared" si="31"/>
        <v>0</v>
      </c>
      <c r="AZ16" s="58"/>
      <c r="BA16" s="56">
        <f t="shared" si="32"/>
        <v>0</v>
      </c>
      <c r="BB16" s="56">
        <f t="shared" si="33"/>
        <v>0</v>
      </c>
      <c r="BC16" s="58"/>
      <c r="BD16" s="56">
        <f t="shared" si="34"/>
        <v>0</v>
      </c>
      <c r="BE16" s="56">
        <f t="shared" si="35"/>
        <v>0</v>
      </c>
      <c r="BF16" s="58">
        <v>1</v>
      </c>
      <c r="BG16" s="56">
        <f t="shared" si="36"/>
        <v>22.5</v>
      </c>
      <c r="BH16" s="56">
        <f t="shared" si="37"/>
        <v>104.1913457178455</v>
      </c>
      <c r="BI16" s="58">
        <v>17</v>
      </c>
      <c r="BJ16" s="56">
        <f t="shared" si="38"/>
        <v>382.5</v>
      </c>
      <c r="BK16" s="56">
        <f t="shared" si="39"/>
        <v>1771.2528772033734</v>
      </c>
      <c r="BL16" s="58"/>
      <c r="BM16" s="56">
        <f t="shared" si="40"/>
        <v>0</v>
      </c>
      <c r="BN16" s="56">
        <f t="shared" si="41"/>
        <v>0</v>
      </c>
      <c r="BO16" s="58"/>
      <c r="BP16" s="56">
        <f t="shared" si="42"/>
        <v>0</v>
      </c>
      <c r="BQ16" s="56">
        <f t="shared" si="43"/>
        <v>0</v>
      </c>
      <c r="BR16" s="58"/>
      <c r="BS16" s="56">
        <f t="shared" si="44"/>
        <v>0</v>
      </c>
      <c r="BT16" s="56">
        <f t="shared" si="45"/>
        <v>0</v>
      </c>
      <c r="BU16" s="58"/>
      <c r="BV16" s="56">
        <f t="shared" si="46"/>
        <v>0</v>
      </c>
      <c r="BW16" s="56">
        <f t="shared" si="47"/>
        <v>0</v>
      </c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2"/>
      <c r="CK16" s="42"/>
      <c r="CL16" s="42"/>
      <c r="CM16" s="42"/>
    </row>
    <row r="17" spans="1:91" s="41" customFormat="1" ht="12.75">
      <c r="A17" s="53">
        <f t="shared" si="48"/>
        <v>23</v>
      </c>
      <c r="B17" s="54" t="s">
        <v>1</v>
      </c>
      <c r="C17" s="55">
        <f t="shared" si="49"/>
        <v>23.9</v>
      </c>
      <c r="D17" s="58">
        <v>0</v>
      </c>
      <c r="E17" s="56">
        <f t="shared" si="0"/>
        <v>0</v>
      </c>
      <c r="F17" s="56">
        <f t="shared" si="1"/>
        <v>0</v>
      </c>
      <c r="G17" s="58">
        <v>0</v>
      </c>
      <c r="H17" s="56">
        <f t="shared" si="2"/>
        <v>0</v>
      </c>
      <c r="I17" s="56">
        <f t="shared" si="3"/>
        <v>0</v>
      </c>
      <c r="J17" s="58">
        <v>0</v>
      </c>
      <c r="K17" s="56">
        <f t="shared" si="4"/>
        <v>0</v>
      </c>
      <c r="L17" s="56">
        <f t="shared" si="5"/>
        <v>0</v>
      </c>
      <c r="M17" s="58">
        <v>0</v>
      </c>
      <c r="N17" s="56">
        <f t="shared" si="6"/>
        <v>0</v>
      </c>
      <c r="O17" s="56">
        <f t="shared" si="7"/>
        <v>0</v>
      </c>
      <c r="P17" s="58">
        <v>0</v>
      </c>
      <c r="Q17" s="56">
        <f t="shared" si="8"/>
        <v>0</v>
      </c>
      <c r="R17" s="56">
        <f t="shared" si="9"/>
        <v>0</v>
      </c>
      <c r="S17" s="58">
        <v>0</v>
      </c>
      <c r="T17" s="56">
        <f t="shared" si="10"/>
        <v>0</v>
      </c>
      <c r="U17" s="56">
        <f t="shared" si="11"/>
        <v>0</v>
      </c>
      <c r="V17" s="59">
        <v>0</v>
      </c>
      <c r="W17" s="56">
        <f t="shared" si="12"/>
        <v>0</v>
      </c>
      <c r="X17" s="56">
        <f t="shared" si="13"/>
        <v>0</v>
      </c>
      <c r="Y17" s="58">
        <v>0</v>
      </c>
      <c r="Z17" s="56">
        <f t="shared" si="14"/>
        <v>0</v>
      </c>
      <c r="AA17" s="56">
        <f t="shared" si="15"/>
        <v>0</v>
      </c>
      <c r="AB17" s="58">
        <v>0</v>
      </c>
      <c r="AC17" s="56">
        <f t="shared" si="16"/>
        <v>0</v>
      </c>
      <c r="AD17" s="56">
        <f t="shared" si="17"/>
        <v>0</v>
      </c>
      <c r="AE17" s="58">
        <v>0</v>
      </c>
      <c r="AF17" s="56">
        <f t="shared" si="18"/>
        <v>0</v>
      </c>
      <c r="AG17" s="56">
        <f t="shared" si="19"/>
        <v>0</v>
      </c>
      <c r="AH17" s="58">
        <v>0</v>
      </c>
      <c r="AI17" s="56">
        <f t="shared" si="20"/>
        <v>0</v>
      </c>
      <c r="AJ17" s="56">
        <f t="shared" si="21"/>
        <v>0</v>
      </c>
      <c r="AK17" s="58">
        <v>0</v>
      </c>
      <c r="AL17" s="56">
        <f t="shared" si="22"/>
        <v>0</v>
      </c>
      <c r="AM17" s="56">
        <f t="shared" si="23"/>
        <v>0</v>
      </c>
      <c r="AN17" s="58">
        <v>0</v>
      </c>
      <c r="AO17" s="56">
        <f t="shared" si="24"/>
        <v>0</v>
      </c>
      <c r="AP17" s="56">
        <f t="shared" si="25"/>
        <v>0</v>
      </c>
      <c r="AQ17" s="58">
        <v>0</v>
      </c>
      <c r="AR17" s="56">
        <f t="shared" si="26"/>
        <v>0</v>
      </c>
      <c r="AS17" s="56">
        <f t="shared" si="27"/>
        <v>0</v>
      </c>
      <c r="AT17" s="58"/>
      <c r="AU17" s="56">
        <f t="shared" si="28"/>
        <v>0</v>
      </c>
      <c r="AV17" s="56">
        <f t="shared" si="29"/>
        <v>0</v>
      </c>
      <c r="AW17" s="58"/>
      <c r="AX17" s="56">
        <f t="shared" si="30"/>
        <v>0</v>
      </c>
      <c r="AY17" s="56">
        <f t="shared" si="31"/>
        <v>0</v>
      </c>
      <c r="AZ17" s="58"/>
      <c r="BA17" s="56">
        <f t="shared" si="32"/>
        <v>0</v>
      </c>
      <c r="BB17" s="56">
        <f t="shared" si="33"/>
        <v>0</v>
      </c>
      <c r="BC17" s="58"/>
      <c r="BD17" s="56">
        <f t="shared" si="34"/>
        <v>0</v>
      </c>
      <c r="BE17" s="56">
        <f t="shared" si="35"/>
        <v>0</v>
      </c>
      <c r="BF17" s="58">
        <v>16</v>
      </c>
      <c r="BG17" s="56">
        <f t="shared" si="36"/>
        <v>376</v>
      </c>
      <c r="BH17" s="56">
        <f t="shared" si="37"/>
        <v>1932.0075927643604</v>
      </c>
      <c r="BI17" s="58">
        <v>2</v>
      </c>
      <c r="BJ17" s="56">
        <f t="shared" si="38"/>
        <v>47</v>
      </c>
      <c r="BK17" s="56">
        <f t="shared" si="39"/>
        <v>241.50094909554505</v>
      </c>
      <c r="BL17" s="58"/>
      <c r="BM17" s="56">
        <f t="shared" si="40"/>
        <v>0</v>
      </c>
      <c r="BN17" s="56">
        <f t="shared" si="41"/>
        <v>0</v>
      </c>
      <c r="BO17" s="58"/>
      <c r="BP17" s="56">
        <f t="shared" si="42"/>
        <v>0</v>
      </c>
      <c r="BQ17" s="56">
        <f t="shared" si="43"/>
        <v>0</v>
      </c>
      <c r="BR17" s="58"/>
      <c r="BS17" s="56">
        <f t="shared" si="44"/>
        <v>0</v>
      </c>
      <c r="BT17" s="56">
        <f t="shared" si="45"/>
        <v>0</v>
      </c>
      <c r="BU17" s="58"/>
      <c r="BV17" s="56">
        <f t="shared" si="46"/>
        <v>0</v>
      </c>
      <c r="BW17" s="56">
        <f t="shared" si="47"/>
        <v>0</v>
      </c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2"/>
      <c r="CK17" s="42"/>
      <c r="CL17" s="42"/>
      <c r="CM17" s="42"/>
    </row>
    <row r="18" spans="1:91" s="41" customFormat="1" ht="12.75">
      <c r="A18" s="53">
        <f t="shared" si="48"/>
        <v>24</v>
      </c>
      <c r="B18" s="54" t="s">
        <v>1</v>
      </c>
      <c r="C18" s="55">
        <f t="shared" si="49"/>
        <v>24.9</v>
      </c>
      <c r="D18" s="58">
        <v>0</v>
      </c>
      <c r="E18" s="56">
        <f t="shared" si="0"/>
        <v>0</v>
      </c>
      <c r="F18" s="56">
        <f t="shared" si="1"/>
        <v>0</v>
      </c>
      <c r="G18" s="58">
        <v>0</v>
      </c>
      <c r="H18" s="56">
        <f t="shared" si="2"/>
        <v>0</v>
      </c>
      <c r="I18" s="56">
        <f t="shared" si="3"/>
        <v>0</v>
      </c>
      <c r="J18" s="58">
        <v>0</v>
      </c>
      <c r="K18" s="56">
        <f t="shared" si="4"/>
        <v>0</v>
      </c>
      <c r="L18" s="56">
        <f t="shared" si="5"/>
        <v>0</v>
      </c>
      <c r="M18" s="58">
        <v>0</v>
      </c>
      <c r="N18" s="56">
        <f t="shared" si="6"/>
        <v>0</v>
      </c>
      <c r="O18" s="56">
        <f t="shared" si="7"/>
        <v>0</v>
      </c>
      <c r="P18" s="58">
        <v>0</v>
      </c>
      <c r="Q18" s="56">
        <f t="shared" si="8"/>
        <v>0</v>
      </c>
      <c r="R18" s="56">
        <f t="shared" si="9"/>
        <v>0</v>
      </c>
      <c r="S18" s="58">
        <v>0</v>
      </c>
      <c r="T18" s="56">
        <f t="shared" si="10"/>
        <v>0</v>
      </c>
      <c r="U18" s="56">
        <f t="shared" si="11"/>
        <v>0</v>
      </c>
      <c r="V18" s="59">
        <v>0</v>
      </c>
      <c r="W18" s="56">
        <f t="shared" si="12"/>
        <v>0</v>
      </c>
      <c r="X18" s="56">
        <f t="shared" si="13"/>
        <v>0</v>
      </c>
      <c r="Y18" s="58">
        <v>0</v>
      </c>
      <c r="Z18" s="56">
        <f t="shared" si="14"/>
        <v>0</v>
      </c>
      <c r="AA18" s="56">
        <f t="shared" si="15"/>
        <v>0</v>
      </c>
      <c r="AB18" s="58">
        <v>0</v>
      </c>
      <c r="AC18" s="56">
        <f t="shared" si="16"/>
        <v>0</v>
      </c>
      <c r="AD18" s="56">
        <f t="shared" si="17"/>
        <v>0</v>
      </c>
      <c r="AE18" s="58">
        <v>0</v>
      </c>
      <c r="AF18" s="56">
        <f t="shared" si="18"/>
        <v>0</v>
      </c>
      <c r="AG18" s="56">
        <f t="shared" si="19"/>
        <v>0</v>
      </c>
      <c r="AH18" s="58">
        <v>0</v>
      </c>
      <c r="AI18" s="56">
        <f t="shared" si="20"/>
        <v>0</v>
      </c>
      <c r="AJ18" s="56">
        <f t="shared" si="21"/>
        <v>0</v>
      </c>
      <c r="AK18" s="58">
        <v>0</v>
      </c>
      <c r="AL18" s="56">
        <f t="shared" si="22"/>
        <v>0</v>
      </c>
      <c r="AM18" s="56">
        <f t="shared" si="23"/>
        <v>0</v>
      </c>
      <c r="AN18" s="58">
        <v>0</v>
      </c>
      <c r="AO18" s="56">
        <f t="shared" si="24"/>
        <v>0</v>
      </c>
      <c r="AP18" s="56">
        <f t="shared" si="25"/>
        <v>0</v>
      </c>
      <c r="AQ18" s="58">
        <v>0</v>
      </c>
      <c r="AR18" s="56">
        <f t="shared" si="26"/>
        <v>0</v>
      </c>
      <c r="AS18" s="56">
        <f t="shared" si="27"/>
        <v>0</v>
      </c>
      <c r="AT18" s="58"/>
      <c r="AU18" s="56">
        <f t="shared" si="28"/>
        <v>0</v>
      </c>
      <c r="AV18" s="56">
        <f t="shared" si="29"/>
        <v>0</v>
      </c>
      <c r="AW18" s="58"/>
      <c r="AX18" s="56">
        <f t="shared" si="30"/>
        <v>0</v>
      </c>
      <c r="AY18" s="56">
        <f t="shared" si="31"/>
        <v>0</v>
      </c>
      <c r="AZ18" s="58">
        <v>1</v>
      </c>
      <c r="BA18" s="56">
        <f t="shared" si="32"/>
        <v>24.5</v>
      </c>
      <c r="BB18" s="56">
        <f t="shared" si="33"/>
        <v>139.08369044060746</v>
      </c>
      <c r="BC18" s="58"/>
      <c r="BD18" s="56">
        <f t="shared" si="34"/>
        <v>0</v>
      </c>
      <c r="BE18" s="56">
        <f t="shared" si="35"/>
        <v>0</v>
      </c>
      <c r="BF18" s="58">
        <v>12</v>
      </c>
      <c r="BG18" s="56">
        <f t="shared" si="36"/>
        <v>294</v>
      </c>
      <c r="BH18" s="56">
        <f t="shared" si="37"/>
        <v>1669.0042852872893</v>
      </c>
      <c r="BI18" s="58"/>
      <c r="BJ18" s="56">
        <f t="shared" si="38"/>
        <v>0</v>
      </c>
      <c r="BK18" s="56">
        <f t="shared" si="39"/>
        <v>0</v>
      </c>
      <c r="BL18" s="58"/>
      <c r="BM18" s="56">
        <f t="shared" si="40"/>
        <v>0</v>
      </c>
      <c r="BN18" s="56">
        <f t="shared" si="41"/>
        <v>0</v>
      </c>
      <c r="BO18" s="58"/>
      <c r="BP18" s="56">
        <f t="shared" si="42"/>
        <v>0</v>
      </c>
      <c r="BQ18" s="56">
        <f t="shared" si="43"/>
        <v>0</v>
      </c>
      <c r="BR18" s="58"/>
      <c r="BS18" s="56">
        <f t="shared" si="44"/>
        <v>0</v>
      </c>
      <c r="BT18" s="56">
        <f t="shared" si="45"/>
        <v>0</v>
      </c>
      <c r="BU18" s="58"/>
      <c r="BV18" s="56">
        <f t="shared" si="46"/>
        <v>0</v>
      </c>
      <c r="BW18" s="56">
        <f t="shared" si="47"/>
        <v>0</v>
      </c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2"/>
      <c r="CK18" s="42"/>
      <c r="CL18" s="42"/>
      <c r="CM18" s="42"/>
    </row>
    <row r="19" spans="1:91" s="41" customFormat="1" ht="12.75">
      <c r="A19" s="53">
        <f t="shared" si="48"/>
        <v>25</v>
      </c>
      <c r="B19" s="54" t="s">
        <v>1</v>
      </c>
      <c r="C19" s="55">
        <f t="shared" si="49"/>
        <v>25.9</v>
      </c>
      <c r="D19" s="58">
        <v>0</v>
      </c>
      <c r="E19" s="56">
        <f t="shared" si="0"/>
        <v>0</v>
      </c>
      <c r="F19" s="56">
        <f t="shared" si="1"/>
        <v>0</v>
      </c>
      <c r="G19" s="58">
        <v>0</v>
      </c>
      <c r="H19" s="56">
        <f t="shared" si="2"/>
        <v>0</v>
      </c>
      <c r="I19" s="56">
        <f t="shared" si="3"/>
        <v>0</v>
      </c>
      <c r="J19" s="58">
        <v>0</v>
      </c>
      <c r="K19" s="56">
        <f t="shared" si="4"/>
        <v>0</v>
      </c>
      <c r="L19" s="56">
        <f t="shared" si="5"/>
        <v>0</v>
      </c>
      <c r="M19" s="58">
        <v>0</v>
      </c>
      <c r="N19" s="56">
        <f t="shared" si="6"/>
        <v>0</v>
      </c>
      <c r="O19" s="56">
        <f t="shared" si="7"/>
        <v>0</v>
      </c>
      <c r="P19" s="58">
        <v>0</v>
      </c>
      <c r="Q19" s="56">
        <f t="shared" si="8"/>
        <v>0</v>
      </c>
      <c r="R19" s="56">
        <f t="shared" si="9"/>
        <v>0</v>
      </c>
      <c r="S19" s="58">
        <v>0</v>
      </c>
      <c r="T19" s="56">
        <f t="shared" si="10"/>
        <v>0</v>
      </c>
      <c r="U19" s="56">
        <f t="shared" si="11"/>
        <v>0</v>
      </c>
      <c r="V19" s="59">
        <v>0</v>
      </c>
      <c r="W19" s="56">
        <f t="shared" si="12"/>
        <v>0</v>
      </c>
      <c r="X19" s="56">
        <f t="shared" si="13"/>
        <v>0</v>
      </c>
      <c r="Y19" s="58">
        <v>0</v>
      </c>
      <c r="Z19" s="56">
        <f t="shared" si="14"/>
        <v>0</v>
      </c>
      <c r="AA19" s="56">
        <f t="shared" si="15"/>
        <v>0</v>
      </c>
      <c r="AB19" s="58">
        <v>0</v>
      </c>
      <c r="AC19" s="56">
        <f t="shared" si="16"/>
        <v>0</v>
      </c>
      <c r="AD19" s="56">
        <f t="shared" si="17"/>
        <v>0</v>
      </c>
      <c r="AE19" s="58">
        <v>0</v>
      </c>
      <c r="AF19" s="56">
        <f t="shared" si="18"/>
        <v>0</v>
      </c>
      <c r="AG19" s="56">
        <f t="shared" si="19"/>
        <v>0</v>
      </c>
      <c r="AH19" s="58">
        <v>0</v>
      </c>
      <c r="AI19" s="56">
        <f t="shared" si="20"/>
        <v>0</v>
      </c>
      <c r="AJ19" s="56">
        <f t="shared" si="21"/>
        <v>0</v>
      </c>
      <c r="AK19" s="58">
        <v>0</v>
      </c>
      <c r="AL19" s="56">
        <f t="shared" si="22"/>
        <v>0</v>
      </c>
      <c r="AM19" s="56">
        <f t="shared" si="23"/>
        <v>0</v>
      </c>
      <c r="AN19" s="58">
        <v>0</v>
      </c>
      <c r="AO19" s="56">
        <f t="shared" si="24"/>
        <v>0</v>
      </c>
      <c r="AP19" s="56">
        <f t="shared" si="25"/>
        <v>0</v>
      </c>
      <c r="AQ19" s="58">
        <v>0</v>
      </c>
      <c r="AR19" s="56">
        <f t="shared" si="26"/>
        <v>0</v>
      </c>
      <c r="AS19" s="56">
        <f t="shared" si="27"/>
        <v>0</v>
      </c>
      <c r="AT19" s="58"/>
      <c r="AU19" s="56">
        <f t="shared" si="28"/>
        <v>0</v>
      </c>
      <c r="AV19" s="56">
        <f t="shared" si="29"/>
        <v>0</v>
      </c>
      <c r="AW19" s="58"/>
      <c r="AX19" s="56">
        <f t="shared" si="30"/>
        <v>0</v>
      </c>
      <c r="AY19" s="56">
        <f t="shared" si="31"/>
        <v>0</v>
      </c>
      <c r="AZ19" s="58">
        <v>3</v>
      </c>
      <c r="BA19" s="56">
        <f t="shared" si="32"/>
        <v>76.5</v>
      </c>
      <c r="BB19" s="56">
        <f t="shared" si="33"/>
        <v>477.89078570299574</v>
      </c>
      <c r="BC19" s="58">
        <v>12</v>
      </c>
      <c r="BD19" s="56">
        <f t="shared" si="34"/>
        <v>306</v>
      </c>
      <c r="BE19" s="56">
        <f t="shared" si="35"/>
        <v>1911.563142811983</v>
      </c>
      <c r="BF19" s="58">
        <v>1</v>
      </c>
      <c r="BG19" s="56">
        <f t="shared" si="36"/>
        <v>25.5</v>
      </c>
      <c r="BH19" s="56">
        <f t="shared" si="37"/>
        <v>159.29692856766525</v>
      </c>
      <c r="BI19" s="58"/>
      <c r="BJ19" s="56">
        <f t="shared" si="38"/>
        <v>0</v>
      </c>
      <c r="BK19" s="56">
        <f t="shared" si="39"/>
        <v>0</v>
      </c>
      <c r="BL19" s="58"/>
      <c r="BM19" s="56">
        <f t="shared" si="40"/>
        <v>0</v>
      </c>
      <c r="BN19" s="56">
        <f t="shared" si="41"/>
        <v>0</v>
      </c>
      <c r="BO19" s="58"/>
      <c r="BP19" s="56">
        <f t="shared" si="42"/>
        <v>0</v>
      </c>
      <c r="BQ19" s="56">
        <f t="shared" si="43"/>
        <v>0</v>
      </c>
      <c r="BR19" s="58"/>
      <c r="BS19" s="56">
        <f t="shared" si="44"/>
        <v>0</v>
      </c>
      <c r="BT19" s="56">
        <f t="shared" si="45"/>
        <v>0</v>
      </c>
      <c r="BU19" s="58"/>
      <c r="BV19" s="56">
        <f t="shared" si="46"/>
        <v>0</v>
      </c>
      <c r="BW19" s="56">
        <f t="shared" si="47"/>
        <v>0</v>
      </c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2"/>
      <c r="CK19" s="42"/>
      <c r="CL19" s="42"/>
      <c r="CM19" s="42"/>
    </row>
    <row r="20" spans="1:91" s="41" customFormat="1" ht="12.75">
      <c r="A20" s="53">
        <f t="shared" si="48"/>
        <v>26</v>
      </c>
      <c r="B20" s="54" t="s">
        <v>1</v>
      </c>
      <c r="C20" s="55">
        <f t="shared" si="49"/>
        <v>26.9</v>
      </c>
      <c r="D20" s="58">
        <v>0</v>
      </c>
      <c r="E20" s="56">
        <f t="shared" si="0"/>
        <v>0</v>
      </c>
      <c r="F20" s="56">
        <f t="shared" si="1"/>
        <v>0</v>
      </c>
      <c r="G20" s="58">
        <v>0</v>
      </c>
      <c r="H20" s="56">
        <f t="shared" si="2"/>
        <v>0</v>
      </c>
      <c r="I20" s="56">
        <f t="shared" si="3"/>
        <v>0</v>
      </c>
      <c r="J20" s="58">
        <v>0</v>
      </c>
      <c r="K20" s="56">
        <f t="shared" si="4"/>
        <v>0</v>
      </c>
      <c r="L20" s="56">
        <f t="shared" si="5"/>
        <v>0</v>
      </c>
      <c r="M20" s="58">
        <v>0</v>
      </c>
      <c r="N20" s="56">
        <f t="shared" si="6"/>
        <v>0</v>
      </c>
      <c r="O20" s="56">
        <f t="shared" si="7"/>
        <v>0</v>
      </c>
      <c r="P20" s="58">
        <v>0</v>
      </c>
      <c r="Q20" s="56">
        <f t="shared" si="8"/>
        <v>0</v>
      </c>
      <c r="R20" s="56">
        <f t="shared" si="9"/>
        <v>0</v>
      </c>
      <c r="S20" s="58">
        <v>0</v>
      </c>
      <c r="T20" s="56">
        <f t="shared" si="10"/>
        <v>0</v>
      </c>
      <c r="U20" s="56">
        <f t="shared" si="11"/>
        <v>0</v>
      </c>
      <c r="V20" s="59">
        <v>0</v>
      </c>
      <c r="W20" s="56">
        <f t="shared" si="12"/>
        <v>0</v>
      </c>
      <c r="X20" s="56">
        <f t="shared" si="13"/>
        <v>0</v>
      </c>
      <c r="Y20" s="58">
        <v>0</v>
      </c>
      <c r="Z20" s="56">
        <f t="shared" si="14"/>
        <v>0</v>
      </c>
      <c r="AA20" s="56">
        <f t="shared" si="15"/>
        <v>0</v>
      </c>
      <c r="AB20" s="58">
        <v>0</v>
      </c>
      <c r="AC20" s="56">
        <f t="shared" si="16"/>
        <v>0</v>
      </c>
      <c r="AD20" s="56">
        <f t="shared" si="17"/>
        <v>0</v>
      </c>
      <c r="AE20" s="58">
        <v>0</v>
      </c>
      <c r="AF20" s="56">
        <f t="shared" si="18"/>
        <v>0</v>
      </c>
      <c r="AG20" s="56">
        <f t="shared" si="19"/>
        <v>0</v>
      </c>
      <c r="AH20" s="58">
        <v>0</v>
      </c>
      <c r="AI20" s="56">
        <f t="shared" si="20"/>
        <v>0</v>
      </c>
      <c r="AJ20" s="56">
        <f t="shared" si="21"/>
        <v>0</v>
      </c>
      <c r="AK20" s="58">
        <v>0</v>
      </c>
      <c r="AL20" s="56">
        <f t="shared" si="22"/>
        <v>0</v>
      </c>
      <c r="AM20" s="56">
        <f t="shared" si="23"/>
        <v>0</v>
      </c>
      <c r="AN20" s="58">
        <v>0</v>
      </c>
      <c r="AO20" s="56">
        <f t="shared" si="24"/>
        <v>0</v>
      </c>
      <c r="AP20" s="56">
        <f t="shared" si="25"/>
        <v>0</v>
      </c>
      <c r="AQ20" s="58">
        <v>0</v>
      </c>
      <c r="AR20" s="56">
        <f t="shared" si="26"/>
        <v>0</v>
      </c>
      <c r="AS20" s="56">
        <f t="shared" si="27"/>
        <v>0</v>
      </c>
      <c r="AT20" s="58"/>
      <c r="AU20" s="56">
        <f t="shared" si="28"/>
        <v>0</v>
      </c>
      <c r="AV20" s="56">
        <f t="shared" si="29"/>
        <v>0</v>
      </c>
      <c r="AW20" s="58"/>
      <c r="AX20" s="56">
        <f t="shared" si="30"/>
        <v>0</v>
      </c>
      <c r="AY20" s="56">
        <f t="shared" si="31"/>
        <v>0</v>
      </c>
      <c r="AZ20" s="58">
        <v>8</v>
      </c>
      <c r="BA20" s="56">
        <f t="shared" si="32"/>
        <v>212</v>
      </c>
      <c r="BB20" s="56">
        <f t="shared" si="33"/>
        <v>1451.9826634549543</v>
      </c>
      <c r="BC20" s="58">
        <v>15</v>
      </c>
      <c r="BD20" s="56">
        <f t="shared" si="34"/>
        <v>397.5</v>
      </c>
      <c r="BE20" s="56">
        <f t="shared" si="35"/>
        <v>2722.4674939780393</v>
      </c>
      <c r="BF20" s="58"/>
      <c r="BG20" s="56">
        <f t="shared" si="36"/>
        <v>0</v>
      </c>
      <c r="BH20" s="56">
        <f t="shared" si="37"/>
        <v>0</v>
      </c>
      <c r="BI20" s="58"/>
      <c r="BJ20" s="56">
        <f t="shared" si="38"/>
        <v>0</v>
      </c>
      <c r="BK20" s="56">
        <f t="shared" si="39"/>
        <v>0</v>
      </c>
      <c r="BL20" s="58"/>
      <c r="BM20" s="56">
        <f t="shared" si="40"/>
        <v>0</v>
      </c>
      <c r="BN20" s="56">
        <f t="shared" si="41"/>
        <v>0</v>
      </c>
      <c r="BO20" s="58"/>
      <c r="BP20" s="56">
        <f t="shared" si="42"/>
        <v>0</v>
      </c>
      <c r="BQ20" s="56">
        <f t="shared" si="43"/>
        <v>0</v>
      </c>
      <c r="BR20" s="58"/>
      <c r="BS20" s="56">
        <f t="shared" si="44"/>
        <v>0</v>
      </c>
      <c r="BT20" s="56">
        <f t="shared" si="45"/>
        <v>0</v>
      </c>
      <c r="BU20" s="58"/>
      <c r="BV20" s="56">
        <f t="shared" si="46"/>
        <v>0</v>
      </c>
      <c r="BW20" s="56">
        <f t="shared" si="47"/>
        <v>0</v>
      </c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2"/>
      <c r="CK20" s="42"/>
      <c r="CL20" s="42"/>
      <c r="CM20" s="42"/>
    </row>
    <row r="21" spans="1:91" s="41" customFormat="1" ht="12.75">
      <c r="A21" s="53">
        <f t="shared" si="48"/>
        <v>27</v>
      </c>
      <c r="B21" s="54" t="s">
        <v>1</v>
      </c>
      <c r="C21" s="55">
        <f t="shared" si="49"/>
        <v>27.9</v>
      </c>
      <c r="D21" s="58">
        <v>0</v>
      </c>
      <c r="E21" s="56">
        <f t="shared" si="0"/>
        <v>0</v>
      </c>
      <c r="F21" s="56">
        <f t="shared" si="1"/>
        <v>0</v>
      </c>
      <c r="G21" s="58">
        <v>0</v>
      </c>
      <c r="H21" s="56">
        <f t="shared" si="2"/>
        <v>0</v>
      </c>
      <c r="I21" s="56">
        <f t="shared" si="3"/>
        <v>0</v>
      </c>
      <c r="J21" s="58">
        <v>0</v>
      </c>
      <c r="K21" s="56">
        <f t="shared" si="4"/>
        <v>0</v>
      </c>
      <c r="L21" s="56">
        <f t="shared" si="5"/>
        <v>0</v>
      </c>
      <c r="M21" s="58">
        <v>0</v>
      </c>
      <c r="N21" s="56">
        <f t="shared" si="6"/>
        <v>0</v>
      </c>
      <c r="O21" s="56">
        <f t="shared" si="7"/>
        <v>0</v>
      </c>
      <c r="P21" s="58">
        <v>0</v>
      </c>
      <c r="Q21" s="56">
        <f t="shared" si="8"/>
        <v>0</v>
      </c>
      <c r="R21" s="56">
        <f t="shared" si="9"/>
        <v>0</v>
      </c>
      <c r="S21" s="58">
        <v>0</v>
      </c>
      <c r="T21" s="56">
        <f t="shared" si="10"/>
        <v>0</v>
      </c>
      <c r="U21" s="56">
        <f t="shared" si="11"/>
        <v>0</v>
      </c>
      <c r="V21" s="59">
        <v>0</v>
      </c>
      <c r="W21" s="56">
        <f t="shared" si="12"/>
        <v>0</v>
      </c>
      <c r="X21" s="56">
        <f t="shared" si="13"/>
        <v>0</v>
      </c>
      <c r="Y21" s="58">
        <v>0</v>
      </c>
      <c r="Z21" s="56">
        <f t="shared" si="14"/>
        <v>0</v>
      </c>
      <c r="AA21" s="56">
        <f t="shared" si="15"/>
        <v>0</v>
      </c>
      <c r="AB21" s="58">
        <v>0</v>
      </c>
      <c r="AC21" s="56">
        <f t="shared" si="16"/>
        <v>0</v>
      </c>
      <c r="AD21" s="56">
        <f t="shared" si="17"/>
        <v>0</v>
      </c>
      <c r="AE21" s="58">
        <v>0</v>
      </c>
      <c r="AF21" s="56">
        <f t="shared" si="18"/>
        <v>0</v>
      </c>
      <c r="AG21" s="56">
        <f t="shared" si="19"/>
        <v>0</v>
      </c>
      <c r="AH21" s="58">
        <v>0</v>
      </c>
      <c r="AI21" s="56">
        <f t="shared" si="20"/>
        <v>0</v>
      </c>
      <c r="AJ21" s="56">
        <f t="shared" si="21"/>
        <v>0</v>
      </c>
      <c r="AK21" s="58">
        <v>0</v>
      </c>
      <c r="AL21" s="56">
        <f t="shared" si="22"/>
        <v>0</v>
      </c>
      <c r="AM21" s="56">
        <f t="shared" si="23"/>
        <v>0</v>
      </c>
      <c r="AN21" s="58">
        <v>0</v>
      </c>
      <c r="AO21" s="56">
        <f t="shared" si="24"/>
        <v>0</v>
      </c>
      <c r="AP21" s="56">
        <f t="shared" si="25"/>
        <v>0</v>
      </c>
      <c r="AQ21" s="58">
        <v>0</v>
      </c>
      <c r="AR21" s="56">
        <f t="shared" si="26"/>
        <v>0</v>
      </c>
      <c r="AS21" s="56">
        <f t="shared" si="27"/>
        <v>0</v>
      </c>
      <c r="AT21" s="58"/>
      <c r="AU21" s="56">
        <f t="shared" si="28"/>
        <v>0</v>
      </c>
      <c r="AV21" s="56">
        <f t="shared" si="29"/>
        <v>0</v>
      </c>
      <c r="AW21" s="58">
        <v>2</v>
      </c>
      <c r="AX21" s="56">
        <f t="shared" si="30"/>
        <v>55</v>
      </c>
      <c r="AY21" s="56">
        <f t="shared" si="31"/>
        <v>411.59143052655656</v>
      </c>
      <c r="AZ21" s="58">
        <v>17</v>
      </c>
      <c r="BA21" s="56">
        <f t="shared" si="32"/>
        <v>467.5</v>
      </c>
      <c r="BB21" s="56">
        <f t="shared" si="33"/>
        <v>3498.527159475731</v>
      </c>
      <c r="BC21" s="58">
        <v>3</v>
      </c>
      <c r="BD21" s="56">
        <f t="shared" si="34"/>
        <v>82.5</v>
      </c>
      <c r="BE21" s="56">
        <f t="shared" si="35"/>
        <v>617.3871457898349</v>
      </c>
      <c r="BF21" s="58"/>
      <c r="BG21" s="56">
        <f t="shared" si="36"/>
        <v>0</v>
      </c>
      <c r="BH21" s="56">
        <f t="shared" si="37"/>
        <v>0</v>
      </c>
      <c r="BI21" s="58"/>
      <c r="BJ21" s="56">
        <f t="shared" si="38"/>
        <v>0</v>
      </c>
      <c r="BK21" s="56">
        <f t="shared" si="39"/>
        <v>0</v>
      </c>
      <c r="BL21" s="58"/>
      <c r="BM21" s="56">
        <f t="shared" si="40"/>
        <v>0</v>
      </c>
      <c r="BN21" s="56">
        <f t="shared" si="41"/>
        <v>0</v>
      </c>
      <c r="BO21" s="58"/>
      <c r="BP21" s="56">
        <f t="shared" si="42"/>
        <v>0</v>
      </c>
      <c r="BQ21" s="56">
        <f t="shared" si="43"/>
        <v>0</v>
      </c>
      <c r="BR21" s="47"/>
      <c r="BS21" s="56">
        <f t="shared" si="44"/>
        <v>0</v>
      </c>
      <c r="BT21" s="56">
        <f t="shared" si="45"/>
        <v>0</v>
      </c>
      <c r="BU21" s="57"/>
      <c r="BV21" s="56">
        <f t="shared" si="46"/>
        <v>0</v>
      </c>
      <c r="BW21" s="56">
        <f t="shared" si="47"/>
        <v>0</v>
      </c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2"/>
      <c r="CK21" s="42"/>
      <c r="CL21" s="42"/>
      <c r="CM21" s="42"/>
    </row>
    <row r="22" spans="1:91" s="41" customFormat="1" ht="12.75">
      <c r="A22" s="53">
        <f t="shared" si="48"/>
        <v>28</v>
      </c>
      <c r="B22" s="54" t="s">
        <v>1</v>
      </c>
      <c r="C22" s="55">
        <f t="shared" si="49"/>
        <v>28.9</v>
      </c>
      <c r="D22" s="58">
        <v>0</v>
      </c>
      <c r="E22" s="56">
        <f t="shared" si="0"/>
        <v>0</v>
      </c>
      <c r="F22" s="56">
        <f t="shared" si="1"/>
        <v>0</v>
      </c>
      <c r="G22" s="58">
        <v>0</v>
      </c>
      <c r="H22" s="56">
        <f t="shared" si="2"/>
        <v>0</v>
      </c>
      <c r="I22" s="56">
        <f t="shared" si="3"/>
        <v>0</v>
      </c>
      <c r="J22" s="58">
        <v>0</v>
      </c>
      <c r="K22" s="56">
        <f t="shared" si="4"/>
        <v>0</v>
      </c>
      <c r="L22" s="56">
        <f t="shared" si="5"/>
        <v>0</v>
      </c>
      <c r="M22" s="58">
        <v>0</v>
      </c>
      <c r="N22" s="56">
        <f t="shared" si="6"/>
        <v>0</v>
      </c>
      <c r="O22" s="56">
        <f t="shared" si="7"/>
        <v>0</v>
      </c>
      <c r="P22" s="58">
        <v>0</v>
      </c>
      <c r="Q22" s="56">
        <f t="shared" si="8"/>
        <v>0</v>
      </c>
      <c r="R22" s="56">
        <f t="shared" si="9"/>
        <v>0</v>
      </c>
      <c r="S22" s="58">
        <v>0</v>
      </c>
      <c r="T22" s="56">
        <f t="shared" si="10"/>
        <v>0</v>
      </c>
      <c r="U22" s="56">
        <f t="shared" si="11"/>
        <v>0</v>
      </c>
      <c r="V22" s="59">
        <v>0</v>
      </c>
      <c r="W22" s="56">
        <f t="shared" si="12"/>
        <v>0</v>
      </c>
      <c r="X22" s="56">
        <f t="shared" si="13"/>
        <v>0</v>
      </c>
      <c r="Y22" s="58">
        <v>0</v>
      </c>
      <c r="Z22" s="56">
        <f t="shared" si="14"/>
        <v>0</v>
      </c>
      <c r="AA22" s="56">
        <f t="shared" si="15"/>
        <v>0</v>
      </c>
      <c r="AB22" s="58">
        <v>2</v>
      </c>
      <c r="AC22" s="56">
        <f t="shared" si="16"/>
        <v>57</v>
      </c>
      <c r="AD22" s="56">
        <f t="shared" si="17"/>
        <v>464.60303286225763</v>
      </c>
      <c r="AE22" s="58">
        <v>0</v>
      </c>
      <c r="AF22" s="56">
        <f t="shared" si="18"/>
        <v>0</v>
      </c>
      <c r="AG22" s="56">
        <f t="shared" si="19"/>
        <v>0</v>
      </c>
      <c r="AH22" s="58">
        <v>0</v>
      </c>
      <c r="AI22" s="56">
        <f t="shared" si="20"/>
        <v>0</v>
      </c>
      <c r="AJ22" s="56">
        <f t="shared" si="21"/>
        <v>0</v>
      </c>
      <c r="AK22" s="58">
        <v>0</v>
      </c>
      <c r="AL22" s="56">
        <f t="shared" si="22"/>
        <v>0</v>
      </c>
      <c r="AM22" s="56">
        <f t="shared" si="23"/>
        <v>0</v>
      </c>
      <c r="AN22" s="58">
        <v>0</v>
      </c>
      <c r="AO22" s="56">
        <f t="shared" si="24"/>
        <v>0</v>
      </c>
      <c r="AP22" s="56">
        <f t="shared" si="25"/>
        <v>0</v>
      </c>
      <c r="AQ22" s="58">
        <v>0</v>
      </c>
      <c r="AR22" s="56">
        <f t="shared" si="26"/>
        <v>0</v>
      </c>
      <c r="AS22" s="56">
        <f t="shared" si="27"/>
        <v>0</v>
      </c>
      <c r="AT22" s="58">
        <v>1</v>
      </c>
      <c r="AU22" s="56">
        <f t="shared" si="28"/>
        <v>28.5</v>
      </c>
      <c r="AV22" s="56">
        <f t="shared" si="29"/>
        <v>232.30151643112882</v>
      </c>
      <c r="AW22" s="58">
        <v>15</v>
      </c>
      <c r="AX22" s="56">
        <f t="shared" si="30"/>
        <v>427.5</v>
      </c>
      <c r="AY22" s="56">
        <f t="shared" si="31"/>
        <v>3484.5227464669324</v>
      </c>
      <c r="AZ22" s="58">
        <v>1</v>
      </c>
      <c r="BA22" s="56">
        <f t="shared" si="32"/>
        <v>28.5</v>
      </c>
      <c r="BB22" s="56">
        <f t="shared" si="33"/>
        <v>232.30151643112882</v>
      </c>
      <c r="BC22" s="58"/>
      <c r="BD22" s="56">
        <f t="shared" si="34"/>
        <v>0</v>
      </c>
      <c r="BE22" s="56">
        <f t="shared" si="35"/>
        <v>0</v>
      </c>
      <c r="BF22" s="58"/>
      <c r="BG22" s="56">
        <f t="shared" si="36"/>
        <v>0</v>
      </c>
      <c r="BH22" s="56">
        <f t="shared" si="37"/>
        <v>0</v>
      </c>
      <c r="BI22" s="58"/>
      <c r="BJ22" s="56">
        <f t="shared" si="38"/>
        <v>0</v>
      </c>
      <c r="BK22" s="56">
        <f t="shared" si="39"/>
        <v>0</v>
      </c>
      <c r="BL22" s="58"/>
      <c r="BM22" s="56">
        <f t="shared" si="40"/>
        <v>0</v>
      </c>
      <c r="BN22" s="56">
        <f t="shared" si="41"/>
        <v>0</v>
      </c>
      <c r="BO22" s="60"/>
      <c r="BP22" s="56">
        <f t="shared" si="42"/>
        <v>0</v>
      </c>
      <c r="BQ22" s="56">
        <f t="shared" si="43"/>
        <v>0</v>
      </c>
      <c r="BR22" s="60"/>
      <c r="BS22" s="56">
        <f t="shared" si="44"/>
        <v>0</v>
      </c>
      <c r="BT22" s="56">
        <f t="shared" si="45"/>
        <v>0</v>
      </c>
      <c r="BU22" s="58"/>
      <c r="BV22" s="56">
        <f t="shared" si="46"/>
        <v>0</v>
      </c>
      <c r="BW22" s="56">
        <f t="shared" si="47"/>
        <v>0</v>
      </c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2"/>
      <c r="CK22" s="42"/>
      <c r="CL22" s="42"/>
      <c r="CM22" s="42"/>
    </row>
    <row r="23" spans="1:91" s="41" customFormat="1" ht="12.75">
      <c r="A23" s="53">
        <f t="shared" si="48"/>
        <v>29</v>
      </c>
      <c r="B23" s="54" t="s">
        <v>1</v>
      </c>
      <c r="C23" s="55">
        <f t="shared" si="49"/>
        <v>29.9</v>
      </c>
      <c r="D23" s="58">
        <v>0</v>
      </c>
      <c r="E23" s="56">
        <f t="shared" si="0"/>
        <v>0</v>
      </c>
      <c r="F23" s="56">
        <f t="shared" si="1"/>
        <v>0</v>
      </c>
      <c r="G23" s="58">
        <v>0</v>
      </c>
      <c r="H23" s="56">
        <f t="shared" si="2"/>
        <v>0</v>
      </c>
      <c r="I23" s="56">
        <f t="shared" si="3"/>
        <v>0</v>
      </c>
      <c r="J23" s="58">
        <v>0</v>
      </c>
      <c r="K23" s="56">
        <f t="shared" si="4"/>
        <v>0</v>
      </c>
      <c r="L23" s="56">
        <f t="shared" si="5"/>
        <v>0</v>
      </c>
      <c r="M23" s="58">
        <v>0</v>
      </c>
      <c r="N23" s="56">
        <f t="shared" si="6"/>
        <v>0</v>
      </c>
      <c r="O23" s="56">
        <f t="shared" si="7"/>
        <v>0</v>
      </c>
      <c r="P23" s="58">
        <v>0</v>
      </c>
      <c r="Q23" s="56">
        <f t="shared" si="8"/>
        <v>0</v>
      </c>
      <c r="R23" s="56">
        <f t="shared" si="9"/>
        <v>0</v>
      </c>
      <c r="S23" s="58">
        <v>0</v>
      </c>
      <c r="T23" s="56">
        <f t="shared" si="10"/>
        <v>0</v>
      </c>
      <c r="U23" s="56">
        <f t="shared" si="11"/>
        <v>0</v>
      </c>
      <c r="V23" s="59">
        <v>0</v>
      </c>
      <c r="W23" s="56">
        <f t="shared" si="12"/>
        <v>0</v>
      </c>
      <c r="X23" s="56">
        <f t="shared" si="13"/>
        <v>0</v>
      </c>
      <c r="Y23" s="58">
        <v>1</v>
      </c>
      <c r="Z23" s="56">
        <f t="shared" si="14"/>
        <v>29.5</v>
      </c>
      <c r="AA23" s="56">
        <f t="shared" si="15"/>
        <v>261.12777013156335</v>
      </c>
      <c r="AB23" s="58">
        <v>7</v>
      </c>
      <c r="AC23" s="56">
        <f t="shared" si="16"/>
        <v>206.5</v>
      </c>
      <c r="AD23" s="56">
        <f t="shared" si="17"/>
        <v>1827.8943909209434</v>
      </c>
      <c r="AE23" s="58">
        <v>0</v>
      </c>
      <c r="AF23" s="56">
        <f t="shared" si="18"/>
        <v>0</v>
      </c>
      <c r="AG23" s="56">
        <f t="shared" si="19"/>
        <v>0</v>
      </c>
      <c r="AH23" s="58">
        <v>0</v>
      </c>
      <c r="AI23" s="56">
        <f t="shared" si="20"/>
        <v>0</v>
      </c>
      <c r="AJ23" s="56">
        <f t="shared" si="21"/>
        <v>0</v>
      </c>
      <c r="AK23" s="58">
        <v>0</v>
      </c>
      <c r="AL23" s="56">
        <f t="shared" si="22"/>
        <v>0</v>
      </c>
      <c r="AM23" s="56">
        <f t="shared" si="23"/>
        <v>0</v>
      </c>
      <c r="AN23" s="58">
        <v>0</v>
      </c>
      <c r="AO23" s="56">
        <f t="shared" si="24"/>
        <v>0</v>
      </c>
      <c r="AP23" s="56">
        <f t="shared" si="25"/>
        <v>0</v>
      </c>
      <c r="AQ23" s="58">
        <v>2</v>
      </c>
      <c r="AR23" s="56">
        <f t="shared" si="26"/>
        <v>59</v>
      </c>
      <c r="AS23" s="56">
        <f t="shared" si="27"/>
        <v>522.2555402631267</v>
      </c>
      <c r="AT23" s="58">
        <v>12</v>
      </c>
      <c r="AU23" s="56">
        <f t="shared" si="28"/>
        <v>354</v>
      </c>
      <c r="AV23" s="56">
        <f t="shared" si="29"/>
        <v>3133.53324157876</v>
      </c>
      <c r="AW23" s="58">
        <v>10</v>
      </c>
      <c r="AX23" s="56">
        <f t="shared" si="30"/>
        <v>295</v>
      </c>
      <c r="AY23" s="56">
        <f t="shared" si="31"/>
        <v>2611.2777013156337</v>
      </c>
      <c r="AZ23" s="58"/>
      <c r="BA23" s="56">
        <f t="shared" si="32"/>
        <v>0</v>
      </c>
      <c r="BB23" s="56">
        <f t="shared" si="33"/>
        <v>0</v>
      </c>
      <c r="BC23" s="58"/>
      <c r="BD23" s="56">
        <f t="shared" si="34"/>
        <v>0</v>
      </c>
      <c r="BE23" s="56">
        <f t="shared" si="35"/>
        <v>0</v>
      </c>
      <c r="BF23" s="58"/>
      <c r="BG23" s="56">
        <f t="shared" si="36"/>
        <v>0</v>
      </c>
      <c r="BH23" s="56">
        <f t="shared" si="37"/>
        <v>0</v>
      </c>
      <c r="BI23" s="58"/>
      <c r="BJ23" s="56">
        <f t="shared" si="38"/>
        <v>0</v>
      </c>
      <c r="BK23" s="56">
        <f t="shared" si="39"/>
        <v>0</v>
      </c>
      <c r="BL23" s="58"/>
      <c r="BM23" s="56">
        <f t="shared" si="40"/>
        <v>0</v>
      </c>
      <c r="BN23" s="56">
        <f t="shared" si="41"/>
        <v>0</v>
      </c>
      <c r="BO23" s="60"/>
      <c r="BP23" s="56">
        <f t="shared" si="42"/>
        <v>0</v>
      </c>
      <c r="BQ23" s="56">
        <f t="shared" si="43"/>
        <v>0</v>
      </c>
      <c r="BR23" s="60"/>
      <c r="BS23" s="56">
        <f t="shared" si="44"/>
        <v>0</v>
      </c>
      <c r="BT23" s="56">
        <f t="shared" si="45"/>
        <v>0</v>
      </c>
      <c r="BU23" s="58"/>
      <c r="BV23" s="56">
        <f t="shared" si="46"/>
        <v>0</v>
      </c>
      <c r="BW23" s="56">
        <f t="shared" si="47"/>
        <v>0</v>
      </c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2"/>
      <c r="CK23" s="42"/>
      <c r="CL23" s="42"/>
      <c r="CM23" s="42"/>
    </row>
    <row r="24" spans="1:91" s="41" customFormat="1" ht="12.75">
      <c r="A24" s="53">
        <f t="shared" si="48"/>
        <v>30</v>
      </c>
      <c r="B24" s="54" t="s">
        <v>1</v>
      </c>
      <c r="C24" s="55">
        <f t="shared" si="49"/>
        <v>30.9</v>
      </c>
      <c r="D24" s="58">
        <v>0</v>
      </c>
      <c r="E24" s="56">
        <f t="shared" si="0"/>
        <v>0</v>
      </c>
      <c r="F24" s="56">
        <f t="shared" si="1"/>
        <v>0</v>
      </c>
      <c r="G24" s="58">
        <v>0</v>
      </c>
      <c r="H24" s="56">
        <f t="shared" si="2"/>
        <v>0</v>
      </c>
      <c r="I24" s="56">
        <f t="shared" si="3"/>
        <v>0</v>
      </c>
      <c r="J24" s="58">
        <v>0</v>
      </c>
      <c r="K24" s="56">
        <f t="shared" si="4"/>
        <v>0</v>
      </c>
      <c r="L24" s="56">
        <f t="shared" si="5"/>
        <v>0</v>
      </c>
      <c r="M24" s="58">
        <v>0</v>
      </c>
      <c r="N24" s="56">
        <f t="shared" si="6"/>
        <v>0</v>
      </c>
      <c r="O24" s="56">
        <f t="shared" si="7"/>
        <v>0</v>
      </c>
      <c r="P24" s="58">
        <v>0</v>
      </c>
      <c r="Q24" s="56">
        <f t="shared" si="8"/>
        <v>0</v>
      </c>
      <c r="R24" s="56">
        <f t="shared" si="9"/>
        <v>0</v>
      </c>
      <c r="S24" s="58">
        <v>0</v>
      </c>
      <c r="T24" s="56">
        <f t="shared" si="10"/>
        <v>0</v>
      </c>
      <c r="U24" s="56">
        <f t="shared" si="11"/>
        <v>0</v>
      </c>
      <c r="V24" s="59">
        <v>3</v>
      </c>
      <c r="W24" s="56">
        <f t="shared" si="12"/>
        <v>91.5</v>
      </c>
      <c r="X24" s="56">
        <f t="shared" si="13"/>
        <v>877.1657059229542</v>
      </c>
      <c r="Y24" s="58">
        <v>6</v>
      </c>
      <c r="Z24" s="56">
        <f t="shared" si="14"/>
        <v>183</v>
      </c>
      <c r="AA24" s="56">
        <f t="shared" si="15"/>
        <v>1754.3314118459084</v>
      </c>
      <c r="AB24" s="58">
        <v>5</v>
      </c>
      <c r="AC24" s="56">
        <f t="shared" si="16"/>
        <v>152.5</v>
      </c>
      <c r="AD24" s="56">
        <f t="shared" si="17"/>
        <v>1461.9428432049235</v>
      </c>
      <c r="AE24" s="58">
        <v>0</v>
      </c>
      <c r="AF24" s="56">
        <f t="shared" si="18"/>
        <v>0</v>
      </c>
      <c r="AG24" s="56">
        <f t="shared" si="19"/>
        <v>0</v>
      </c>
      <c r="AH24" s="58">
        <v>0</v>
      </c>
      <c r="AI24" s="56">
        <f t="shared" si="20"/>
        <v>0</v>
      </c>
      <c r="AJ24" s="56">
        <f t="shared" si="21"/>
        <v>0</v>
      </c>
      <c r="AK24" s="58">
        <v>1</v>
      </c>
      <c r="AL24" s="56">
        <f t="shared" si="22"/>
        <v>30.5</v>
      </c>
      <c r="AM24" s="56">
        <f t="shared" si="23"/>
        <v>292.3885686409847</v>
      </c>
      <c r="AN24" s="58">
        <v>2</v>
      </c>
      <c r="AO24" s="56">
        <f t="shared" si="24"/>
        <v>61</v>
      </c>
      <c r="AP24" s="56">
        <f t="shared" si="25"/>
        <v>584.7771372819694</v>
      </c>
      <c r="AQ24" s="58">
        <v>8</v>
      </c>
      <c r="AR24" s="56">
        <f t="shared" si="26"/>
        <v>244</v>
      </c>
      <c r="AS24" s="56">
        <f t="shared" si="27"/>
        <v>2339.1085491278777</v>
      </c>
      <c r="AT24" s="58">
        <v>6</v>
      </c>
      <c r="AU24" s="56">
        <f t="shared" si="28"/>
        <v>183</v>
      </c>
      <c r="AV24" s="56">
        <f t="shared" si="29"/>
        <v>1754.3314118459084</v>
      </c>
      <c r="AW24" s="58">
        <v>3</v>
      </c>
      <c r="AX24" s="56">
        <f t="shared" si="30"/>
        <v>91.5</v>
      </c>
      <c r="AY24" s="56">
        <f t="shared" si="31"/>
        <v>877.1657059229542</v>
      </c>
      <c r="AZ24" s="58"/>
      <c r="BA24" s="56">
        <f t="shared" si="32"/>
        <v>0</v>
      </c>
      <c r="BB24" s="56">
        <f t="shared" si="33"/>
        <v>0</v>
      </c>
      <c r="BC24" s="58"/>
      <c r="BD24" s="56">
        <f t="shared" si="34"/>
        <v>0</v>
      </c>
      <c r="BE24" s="56">
        <f t="shared" si="35"/>
        <v>0</v>
      </c>
      <c r="BF24" s="58"/>
      <c r="BG24" s="56">
        <f t="shared" si="36"/>
        <v>0</v>
      </c>
      <c r="BH24" s="56">
        <f t="shared" si="37"/>
        <v>0</v>
      </c>
      <c r="BI24" s="58">
        <v>0</v>
      </c>
      <c r="BJ24" s="56">
        <f t="shared" si="38"/>
        <v>0</v>
      </c>
      <c r="BK24" s="56">
        <f t="shared" si="39"/>
        <v>0</v>
      </c>
      <c r="BL24" s="60"/>
      <c r="BM24" s="56">
        <f t="shared" si="40"/>
        <v>0</v>
      </c>
      <c r="BN24" s="56">
        <f t="shared" si="41"/>
        <v>0</v>
      </c>
      <c r="BO24" s="60"/>
      <c r="BP24" s="56">
        <f t="shared" si="42"/>
        <v>0</v>
      </c>
      <c r="BQ24" s="56">
        <f t="shared" si="43"/>
        <v>0</v>
      </c>
      <c r="BR24" s="60"/>
      <c r="BS24" s="56">
        <f t="shared" si="44"/>
        <v>0</v>
      </c>
      <c r="BT24" s="56">
        <f t="shared" si="45"/>
        <v>0</v>
      </c>
      <c r="BU24" s="58"/>
      <c r="BV24" s="56">
        <f t="shared" si="46"/>
        <v>0</v>
      </c>
      <c r="BW24" s="56">
        <f t="shared" si="47"/>
        <v>0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2"/>
      <c r="CK24" s="42"/>
      <c r="CL24" s="42"/>
      <c r="CM24" s="42"/>
    </row>
    <row r="25" spans="1:91" s="41" customFormat="1" ht="12.75">
      <c r="A25" s="53">
        <f t="shared" si="48"/>
        <v>31</v>
      </c>
      <c r="B25" s="54" t="s">
        <v>1</v>
      </c>
      <c r="C25" s="55">
        <f t="shared" si="49"/>
        <v>31.9</v>
      </c>
      <c r="D25" s="58">
        <v>0</v>
      </c>
      <c r="E25" s="56">
        <f t="shared" si="0"/>
        <v>0</v>
      </c>
      <c r="F25" s="56">
        <f t="shared" si="1"/>
        <v>0</v>
      </c>
      <c r="G25" s="58">
        <v>0</v>
      </c>
      <c r="H25" s="56">
        <f t="shared" si="2"/>
        <v>0</v>
      </c>
      <c r="I25" s="56">
        <f t="shared" si="3"/>
        <v>0</v>
      </c>
      <c r="J25" s="58">
        <v>0</v>
      </c>
      <c r="K25" s="56">
        <f t="shared" si="4"/>
        <v>0</v>
      </c>
      <c r="L25" s="56">
        <f t="shared" si="5"/>
        <v>0</v>
      </c>
      <c r="M25" s="58">
        <v>0</v>
      </c>
      <c r="N25" s="56">
        <f t="shared" si="6"/>
        <v>0</v>
      </c>
      <c r="O25" s="56">
        <f t="shared" si="7"/>
        <v>0</v>
      </c>
      <c r="P25" s="58">
        <v>0</v>
      </c>
      <c r="Q25" s="56">
        <f t="shared" si="8"/>
        <v>0</v>
      </c>
      <c r="R25" s="56">
        <f t="shared" si="9"/>
        <v>0</v>
      </c>
      <c r="S25" s="58">
        <v>4</v>
      </c>
      <c r="T25" s="56">
        <f t="shared" si="10"/>
        <v>126</v>
      </c>
      <c r="U25" s="56">
        <f t="shared" si="11"/>
        <v>1304.798121803591</v>
      </c>
      <c r="V25" s="59">
        <v>9</v>
      </c>
      <c r="W25" s="56">
        <f t="shared" si="12"/>
        <v>283.5</v>
      </c>
      <c r="X25" s="56">
        <f t="shared" si="13"/>
        <v>2935.7957740580796</v>
      </c>
      <c r="Y25" s="58">
        <v>6</v>
      </c>
      <c r="Z25" s="56">
        <f t="shared" si="14"/>
        <v>189</v>
      </c>
      <c r="AA25" s="56">
        <f t="shared" si="15"/>
        <v>1957.1971827053862</v>
      </c>
      <c r="AB25" s="58">
        <v>1</v>
      </c>
      <c r="AC25" s="56">
        <f t="shared" si="16"/>
        <v>31.5</v>
      </c>
      <c r="AD25" s="56">
        <f t="shared" si="17"/>
        <v>326.1995304508977</v>
      </c>
      <c r="AE25" s="58">
        <v>0</v>
      </c>
      <c r="AF25" s="56">
        <f t="shared" si="18"/>
        <v>0</v>
      </c>
      <c r="AG25" s="56">
        <f t="shared" si="19"/>
        <v>0</v>
      </c>
      <c r="AH25" s="58">
        <v>0</v>
      </c>
      <c r="AI25" s="56">
        <f t="shared" si="20"/>
        <v>0</v>
      </c>
      <c r="AJ25" s="56">
        <f t="shared" si="21"/>
        <v>0</v>
      </c>
      <c r="AK25" s="58">
        <v>3</v>
      </c>
      <c r="AL25" s="56">
        <f t="shared" si="22"/>
        <v>94.5</v>
      </c>
      <c r="AM25" s="56">
        <f t="shared" si="23"/>
        <v>978.5985913526931</v>
      </c>
      <c r="AN25" s="58">
        <v>8</v>
      </c>
      <c r="AO25" s="56">
        <f t="shared" si="24"/>
        <v>252</v>
      </c>
      <c r="AP25" s="56">
        <f t="shared" si="25"/>
        <v>2609.596243607182</v>
      </c>
      <c r="AQ25" s="58">
        <v>6</v>
      </c>
      <c r="AR25" s="56">
        <f t="shared" si="26"/>
        <v>189</v>
      </c>
      <c r="AS25" s="56">
        <f t="shared" si="27"/>
        <v>1957.1971827053862</v>
      </c>
      <c r="AT25" s="58">
        <v>1</v>
      </c>
      <c r="AU25" s="56">
        <f t="shared" si="28"/>
        <v>31.5</v>
      </c>
      <c r="AV25" s="56">
        <f t="shared" si="29"/>
        <v>326.1995304508977</v>
      </c>
      <c r="AW25" s="58"/>
      <c r="AX25" s="56">
        <f t="shared" si="30"/>
        <v>0</v>
      </c>
      <c r="AY25" s="56">
        <f t="shared" si="31"/>
        <v>0</v>
      </c>
      <c r="AZ25" s="58"/>
      <c r="BA25" s="56">
        <f t="shared" si="32"/>
        <v>0</v>
      </c>
      <c r="BB25" s="56">
        <f t="shared" si="33"/>
        <v>0</v>
      </c>
      <c r="BC25" s="58"/>
      <c r="BD25" s="56">
        <f t="shared" si="34"/>
        <v>0</v>
      </c>
      <c r="BE25" s="56">
        <f t="shared" si="35"/>
        <v>0</v>
      </c>
      <c r="BF25" s="58"/>
      <c r="BG25" s="56">
        <f t="shared" si="36"/>
        <v>0</v>
      </c>
      <c r="BH25" s="56">
        <f t="shared" si="37"/>
        <v>0</v>
      </c>
      <c r="BI25" s="58">
        <v>0</v>
      </c>
      <c r="BJ25" s="56">
        <f t="shared" si="38"/>
        <v>0</v>
      </c>
      <c r="BK25" s="56">
        <f t="shared" si="39"/>
        <v>0</v>
      </c>
      <c r="BL25" s="60"/>
      <c r="BM25" s="56">
        <f t="shared" si="40"/>
        <v>0</v>
      </c>
      <c r="BN25" s="56">
        <f t="shared" si="41"/>
        <v>0</v>
      </c>
      <c r="BO25" s="60"/>
      <c r="BP25" s="56">
        <f t="shared" si="42"/>
        <v>0</v>
      </c>
      <c r="BQ25" s="56">
        <f t="shared" si="43"/>
        <v>0</v>
      </c>
      <c r="BR25" s="60"/>
      <c r="BS25" s="56">
        <f t="shared" si="44"/>
        <v>0</v>
      </c>
      <c r="BT25" s="56">
        <f t="shared" si="45"/>
        <v>0</v>
      </c>
      <c r="BU25" s="58"/>
      <c r="BV25" s="56">
        <f t="shared" si="46"/>
        <v>0</v>
      </c>
      <c r="BW25" s="56">
        <f t="shared" si="47"/>
        <v>0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2"/>
      <c r="CK25" s="42"/>
      <c r="CL25" s="42"/>
      <c r="CM25" s="42"/>
    </row>
    <row r="26" spans="1:91" s="41" customFormat="1" ht="12.75">
      <c r="A26" s="53">
        <f t="shared" si="48"/>
        <v>32</v>
      </c>
      <c r="B26" s="54" t="s">
        <v>1</v>
      </c>
      <c r="C26" s="55">
        <f t="shared" si="49"/>
        <v>32.9</v>
      </c>
      <c r="D26" s="58">
        <v>0</v>
      </c>
      <c r="E26" s="56">
        <f t="shared" si="0"/>
        <v>0</v>
      </c>
      <c r="F26" s="56">
        <f t="shared" si="1"/>
        <v>0</v>
      </c>
      <c r="G26" s="58">
        <v>0</v>
      </c>
      <c r="H26" s="56">
        <f t="shared" si="2"/>
        <v>0</v>
      </c>
      <c r="I26" s="56">
        <f t="shared" si="3"/>
        <v>0</v>
      </c>
      <c r="J26" s="58">
        <v>0</v>
      </c>
      <c r="K26" s="56">
        <f t="shared" si="4"/>
        <v>0</v>
      </c>
      <c r="L26" s="56">
        <f t="shared" si="5"/>
        <v>0</v>
      </c>
      <c r="M26" s="58">
        <v>6</v>
      </c>
      <c r="N26" s="56">
        <f t="shared" si="6"/>
        <v>195</v>
      </c>
      <c r="O26" s="56">
        <f t="shared" si="7"/>
        <v>2176.066617732393</v>
      </c>
      <c r="P26" s="58">
        <v>8</v>
      </c>
      <c r="Q26" s="56">
        <f t="shared" si="8"/>
        <v>260</v>
      </c>
      <c r="R26" s="56">
        <f t="shared" si="9"/>
        <v>2901.4221569765236</v>
      </c>
      <c r="S26" s="58">
        <v>5</v>
      </c>
      <c r="T26" s="56">
        <f t="shared" si="10"/>
        <v>162.5</v>
      </c>
      <c r="U26" s="56">
        <f t="shared" si="11"/>
        <v>1813.3888481103272</v>
      </c>
      <c r="V26" s="59">
        <v>0</v>
      </c>
      <c r="W26" s="61">
        <f t="shared" si="12"/>
        <v>0</v>
      </c>
      <c r="X26" s="61">
        <f t="shared" si="13"/>
        <v>0</v>
      </c>
      <c r="Y26" s="58">
        <v>0</v>
      </c>
      <c r="Z26" s="61">
        <f t="shared" si="14"/>
        <v>0</v>
      </c>
      <c r="AA26" s="61">
        <f t="shared" si="15"/>
        <v>0</v>
      </c>
      <c r="AB26" s="58">
        <v>0</v>
      </c>
      <c r="AC26" s="61">
        <f t="shared" si="16"/>
        <v>0</v>
      </c>
      <c r="AD26" s="61">
        <f t="shared" si="17"/>
        <v>0</v>
      </c>
      <c r="AE26" s="58">
        <v>0</v>
      </c>
      <c r="AF26" s="61">
        <f t="shared" si="18"/>
        <v>0</v>
      </c>
      <c r="AG26" s="61">
        <f t="shared" si="19"/>
        <v>0</v>
      </c>
      <c r="AH26" s="58">
        <v>0</v>
      </c>
      <c r="AI26" s="61">
        <f t="shared" si="20"/>
        <v>0</v>
      </c>
      <c r="AJ26" s="61">
        <f t="shared" si="21"/>
        <v>0</v>
      </c>
      <c r="AK26" s="58">
        <v>1</v>
      </c>
      <c r="AL26" s="61">
        <f t="shared" si="22"/>
        <v>32.5</v>
      </c>
      <c r="AM26" s="61">
        <f t="shared" si="23"/>
        <v>362.67776962206545</v>
      </c>
      <c r="AN26" s="58">
        <v>1</v>
      </c>
      <c r="AO26" s="61">
        <f t="shared" si="24"/>
        <v>32.5</v>
      </c>
      <c r="AP26" s="61">
        <f t="shared" si="25"/>
        <v>362.67776962206545</v>
      </c>
      <c r="AQ26" s="58">
        <v>0</v>
      </c>
      <c r="AR26" s="61">
        <f t="shared" si="26"/>
        <v>0</v>
      </c>
      <c r="AS26" s="61">
        <f t="shared" si="27"/>
        <v>0</v>
      </c>
      <c r="AT26" s="58"/>
      <c r="AU26" s="61">
        <f t="shared" si="28"/>
        <v>0</v>
      </c>
      <c r="AV26" s="61">
        <f t="shared" si="29"/>
        <v>0</v>
      </c>
      <c r="AW26" s="58"/>
      <c r="AX26" s="61">
        <f t="shared" si="30"/>
        <v>0</v>
      </c>
      <c r="AY26" s="61">
        <f t="shared" si="31"/>
        <v>0</v>
      </c>
      <c r="AZ26" s="58"/>
      <c r="BA26" s="61">
        <f t="shared" si="32"/>
        <v>0</v>
      </c>
      <c r="BB26" s="61">
        <f t="shared" si="33"/>
        <v>0</v>
      </c>
      <c r="BC26" s="62"/>
      <c r="BD26" s="61">
        <f t="shared" si="34"/>
        <v>0</v>
      </c>
      <c r="BE26" s="61">
        <f t="shared" si="35"/>
        <v>0</v>
      </c>
      <c r="BF26" s="58"/>
      <c r="BG26" s="61">
        <f t="shared" si="36"/>
        <v>0</v>
      </c>
      <c r="BH26" s="61">
        <f t="shared" si="37"/>
        <v>0</v>
      </c>
      <c r="BI26" s="61">
        <v>0</v>
      </c>
      <c r="BJ26" s="61">
        <f t="shared" si="38"/>
        <v>0</v>
      </c>
      <c r="BK26" s="61">
        <f t="shared" si="39"/>
        <v>0</v>
      </c>
      <c r="BL26" s="62"/>
      <c r="BM26" s="61">
        <f t="shared" si="40"/>
        <v>0</v>
      </c>
      <c r="BN26" s="61">
        <f t="shared" si="41"/>
        <v>0</v>
      </c>
      <c r="BO26" s="62"/>
      <c r="BP26" s="61">
        <f t="shared" si="42"/>
        <v>0</v>
      </c>
      <c r="BQ26" s="61">
        <f t="shared" si="43"/>
        <v>0</v>
      </c>
      <c r="BR26" s="62"/>
      <c r="BS26" s="61">
        <f t="shared" si="44"/>
        <v>0</v>
      </c>
      <c r="BT26" s="61">
        <f t="shared" si="45"/>
        <v>0</v>
      </c>
      <c r="BU26" s="169"/>
      <c r="BV26" s="61">
        <f t="shared" si="46"/>
        <v>0</v>
      </c>
      <c r="BW26" s="61">
        <f t="shared" si="47"/>
        <v>0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2"/>
      <c r="CK26" s="42"/>
      <c r="CL26" s="42"/>
      <c r="CM26" s="42"/>
    </row>
    <row r="27" spans="1:91" s="41" customFormat="1" ht="12.75">
      <c r="A27" s="53">
        <f t="shared" si="48"/>
        <v>33</v>
      </c>
      <c r="B27" s="54" t="s">
        <v>1</v>
      </c>
      <c r="C27" s="55">
        <f t="shared" si="49"/>
        <v>33.9</v>
      </c>
      <c r="D27" s="58">
        <v>0</v>
      </c>
      <c r="E27" s="56">
        <f t="shared" si="0"/>
        <v>0</v>
      </c>
      <c r="F27" s="56">
        <f t="shared" si="1"/>
        <v>0</v>
      </c>
      <c r="G27" s="58">
        <v>0</v>
      </c>
      <c r="H27" s="56">
        <f t="shared" si="2"/>
        <v>0</v>
      </c>
      <c r="I27" s="56">
        <f t="shared" si="3"/>
        <v>0</v>
      </c>
      <c r="J27" s="58">
        <v>1</v>
      </c>
      <c r="K27" s="56">
        <f t="shared" si="4"/>
        <v>33.5</v>
      </c>
      <c r="L27" s="56">
        <f t="shared" si="5"/>
        <v>401.9418667145231</v>
      </c>
      <c r="M27" s="58">
        <v>4</v>
      </c>
      <c r="N27" s="56">
        <f t="shared" si="6"/>
        <v>134</v>
      </c>
      <c r="O27" s="56">
        <f t="shared" si="7"/>
        <v>1607.7674668580923</v>
      </c>
      <c r="P27" s="58">
        <v>4</v>
      </c>
      <c r="Q27" s="56">
        <f t="shared" si="8"/>
        <v>134</v>
      </c>
      <c r="R27" s="56">
        <f t="shared" si="9"/>
        <v>1607.7674668580923</v>
      </c>
      <c r="S27" s="58">
        <v>3</v>
      </c>
      <c r="T27" s="56">
        <f t="shared" si="10"/>
        <v>100.5</v>
      </c>
      <c r="U27" s="56">
        <f t="shared" si="11"/>
        <v>1205.8256001435693</v>
      </c>
      <c r="V27" s="59">
        <v>0</v>
      </c>
      <c r="W27" s="56">
        <f t="shared" si="12"/>
        <v>0</v>
      </c>
      <c r="X27" s="56">
        <f t="shared" si="13"/>
        <v>0</v>
      </c>
      <c r="Y27" s="58">
        <v>0</v>
      </c>
      <c r="Z27" s="56">
        <f t="shared" si="14"/>
        <v>0</v>
      </c>
      <c r="AA27" s="56">
        <f t="shared" si="15"/>
        <v>0</v>
      </c>
      <c r="AB27" s="58">
        <v>0</v>
      </c>
      <c r="AC27" s="56">
        <f t="shared" si="16"/>
        <v>0</v>
      </c>
      <c r="AD27" s="56">
        <f t="shared" si="17"/>
        <v>0</v>
      </c>
      <c r="AE27" s="58">
        <v>0</v>
      </c>
      <c r="AF27" s="56">
        <f t="shared" si="18"/>
        <v>0</v>
      </c>
      <c r="AG27" s="56">
        <f t="shared" si="19"/>
        <v>0</v>
      </c>
      <c r="AH27" s="58">
        <v>3</v>
      </c>
      <c r="AI27" s="56">
        <f t="shared" si="20"/>
        <v>100.5</v>
      </c>
      <c r="AJ27" s="56">
        <f t="shared" si="21"/>
        <v>1205.8256001435693</v>
      </c>
      <c r="AK27" s="58">
        <v>6</v>
      </c>
      <c r="AL27" s="56">
        <f t="shared" si="22"/>
        <v>201</v>
      </c>
      <c r="AM27" s="56">
        <f t="shared" si="23"/>
        <v>2411.6512002871386</v>
      </c>
      <c r="AN27" s="58">
        <v>2</v>
      </c>
      <c r="AO27" s="56">
        <f t="shared" si="24"/>
        <v>67</v>
      </c>
      <c r="AP27" s="56">
        <f t="shared" si="25"/>
        <v>803.8837334290462</v>
      </c>
      <c r="AQ27" s="58">
        <v>0</v>
      </c>
      <c r="AR27" s="56">
        <f t="shared" si="26"/>
        <v>0</v>
      </c>
      <c r="AS27" s="56">
        <f t="shared" si="27"/>
        <v>0</v>
      </c>
      <c r="AT27" s="58"/>
      <c r="AU27" s="56">
        <f t="shared" si="28"/>
        <v>0</v>
      </c>
      <c r="AV27" s="56">
        <f t="shared" si="29"/>
        <v>0</v>
      </c>
      <c r="AW27" s="58"/>
      <c r="AX27" s="56">
        <f t="shared" si="30"/>
        <v>0</v>
      </c>
      <c r="AY27" s="56">
        <f t="shared" si="31"/>
        <v>0</v>
      </c>
      <c r="AZ27" s="58"/>
      <c r="BA27" s="56">
        <f t="shared" si="32"/>
        <v>0</v>
      </c>
      <c r="BB27" s="56">
        <f t="shared" si="33"/>
        <v>0</v>
      </c>
      <c r="BC27" s="60"/>
      <c r="BD27" s="56">
        <f t="shared" si="34"/>
        <v>0</v>
      </c>
      <c r="BE27" s="56">
        <f t="shared" si="35"/>
        <v>0</v>
      </c>
      <c r="BF27" s="60"/>
      <c r="BG27" s="56">
        <f t="shared" si="36"/>
        <v>0</v>
      </c>
      <c r="BH27" s="56">
        <f t="shared" si="37"/>
        <v>0</v>
      </c>
      <c r="BI27" s="63">
        <v>0</v>
      </c>
      <c r="BJ27" s="56">
        <f t="shared" si="38"/>
        <v>0</v>
      </c>
      <c r="BK27" s="56">
        <f t="shared" si="39"/>
        <v>0</v>
      </c>
      <c r="BL27" s="60"/>
      <c r="BM27" s="56">
        <f t="shared" si="40"/>
        <v>0</v>
      </c>
      <c r="BN27" s="56">
        <f t="shared" si="41"/>
        <v>0</v>
      </c>
      <c r="BO27" s="60"/>
      <c r="BP27" s="56">
        <f t="shared" si="42"/>
        <v>0</v>
      </c>
      <c r="BQ27" s="56">
        <f t="shared" si="43"/>
        <v>0</v>
      </c>
      <c r="BR27" s="60"/>
      <c r="BS27" s="56">
        <f t="shared" si="44"/>
        <v>0</v>
      </c>
      <c r="BT27" s="56">
        <f t="shared" si="45"/>
        <v>0</v>
      </c>
      <c r="BU27" s="58"/>
      <c r="BV27" s="56">
        <f t="shared" si="46"/>
        <v>0</v>
      </c>
      <c r="BW27" s="56">
        <f t="shared" si="47"/>
        <v>0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2"/>
      <c r="CK27" s="42"/>
      <c r="CL27" s="42"/>
      <c r="CM27" s="42"/>
    </row>
    <row r="28" spans="1:91" s="41" customFormat="1" ht="12.75">
      <c r="A28" s="53">
        <f t="shared" si="48"/>
        <v>34</v>
      </c>
      <c r="B28" s="54" t="s">
        <v>1</v>
      </c>
      <c r="C28" s="55">
        <f t="shared" si="49"/>
        <v>34.9</v>
      </c>
      <c r="D28" s="58">
        <v>0</v>
      </c>
      <c r="E28" s="56">
        <f t="shared" si="0"/>
        <v>0</v>
      </c>
      <c r="F28" s="56">
        <f t="shared" si="1"/>
        <v>0</v>
      </c>
      <c r="G28" s="58">
        <v>1</v>
      </c>
      <c r="H28" s="56">
        <f t="shared" si="2"/>
        <v>34.5</v>
      </c>
      <c r="I28" s="56">
        <f t="shared" si="3"/>
        <v>444.11184116607416</v>
      </c>
      <c r="J28" s="58">
        <v>3</v>
      </c>
      <c r="K28" s="56">
        <f t="shared" si="4"/>
        <v>103.5</v>
      </c>
      <c r="L28" s="56">
        <f t="shared" si="5"/>
        <v>1332.3355234982225</v>
      </c>
      <c r="M28" s="58">
        <v>1</v>
      </c>
      <c r="N28" s="56">
        <f t="shared" si="6"/>
        <v>34.5</v>
      </c>
      <c r="O28" s="56">
        <f t="shared" si="7"/>
        <v>444.11184116607416</v>
      </c>
      <c r="P28" s="58">
        <v>0</v>
      </c>
      <c r="Q28" s="56">
        <f t="shared" si="8"/>
        <v>0</v>
      </c>
      <c r="R28" s="56">
        <f t="shared" si="9"/>
        <v>0</v>
      </c>
      <c r="S28" s="58">
        <v>0</v>
      </c>
      <c r="T28" s="56">
        <f t="shared" si="10"/>
        <v>0</v>
      </c>
      <c r="U28" s="56">
        <f t="shared" si="11"/>
        <v>0</v>
      </c>
      <c r="V28" s="59">
        <v>0</v>
      </c>
      <c r="W28" s="56">
        <f t="shared" si="12"/>
        <v>0</v>
      </c>
      <c r="X28" s="56">
        <f t="shared" si="13"/>
        <v>0</v>
      </c>
      <c r="Y28" s="58">
        <v>0</v>
      </c>
      <c r="Z28" s="56">
        <f t="shared" si="14"/>
        <v>0</v>
      </c>
      <c r="AA28" s="56">
        <f t="shared" si="15"/>
        <v>0</v>
      </c>
      <c r="AB28" s="58">
        <v>0</v>
      </c>
      <c r="AC28" s="56">
        <f t="shared" si="16"/>
        <v>0</v>
      </c>
      <c r="AD28" s="56">
        <f t="shared" si="17"/>
        <v>0</v>
      </c>
      <c r="AE28" s="58">
        <v>0</v>
      </c>
      <c r="AF28" s="56">
        <f t="shared" si="18"/>
        <v>0</v>
      </c>
      <c r="AG28" s="56">
        <f t="shared" si="19"/>
        <v>0</v>
      </c>
      <c r="AH28" s="58">
        <v>7</v>
      </c>
      <c r="AI28" s="56">
        <f t="shared" si="20"/>
        <v>241.5</v>
      </c>
      <c r="AJ28" s="56">
        <f t="shared" si="21"/>
        <v>3108.782888162519</v>
      </c>
      <c r="AK28" s="58">
        <v>2</v>
      </c>
      <c r="AL28" s="56">
        <f t="shared" si="22"/>
        <v>69</v>
      </c>
      <c r="AM28" s="56">
        <f t="shared" si="23"/>
        <v>888.2236823321483</v>
      </c>
      <c r="AN28" s="58">
        <v>0</v>
      </c>
      <c r="AO28" s="56">
        <f t="shared" si="24"/>
        <v>0</v>
      </c>
      <c r="AP28" s="56">
        <f t="shared" si="25"/>
        <v>0</v>
      </c>
      <c r="AQ28" s="58">
        <v>0</v>
      </c>
      <c r="AR28" s="56">
        <f t="shared" si="26"/>
        <v>0</v>
      </c>
      <c r="AS28" s="56">
        <f t="shared" si="27"/>
        <v>0</v>
      </c>
      <c r="AT28" s="58"/>
      <c r="AU28" s="56">
        <f t="shared" si="28"/>
        <v>0</v>
      </c>
      <c r="AV28" s="56">
        <f t="shared" si="29"/>
        <v>0</v>
      </c>
      <c r="AW28" s="58"/>
      <c r="AX28" s="56">
        <f t="shared" si="30"/>
        <v>0</v>
      </c>
      <c r="AY28" s="56">
        <f t="shared" si="31"/>
        <v>0</v>
      </c>
      <c r="AZ28" s="60"/>
      <c r="BA28" s="56">
        <f t="shared" si="32"/>
        <v>0</v>
      </c>
      <c r="BB28" s="56">
        <f t="shared" si="33"/>
        <v>0</v>
      </c>
      <c r="BC28" s="60"/>
      <c r="BD28" s="56">
        <f t="shared" si="34"/>
        <v>0</v>
      </c>
      <c r="BE28" s="56">
        <f t="shared" si="35"/>
        <v>0</v>
      </c>
      <c r="BF28" s="60"/>
      <c r="BG28" s="56">
        <f t="shared" si="36"/>
        <v>0</v>
      </c>
      <c r="BH28" s="56">
        <f t="shared" si="37"/>
        <v>0</v>
      </c>
      <c r="BI28" s="63">
        <v>0</v>
      </c>
      <c r="BJ28" s="56">
        <f t="shared" si="38"/>
        <v>0</v>
      </c>
      <c r="BK28" s="56">
        <f t="shared" si="39"/>
        <v>0</v>
      </c>
      <c r="BL28" s="60"/>
      <c r="BM28" s="56">
        <f t="shared" si="40"/>
        <v>0</v>
      </c>
      <c r="BN28" s="56">
        <f t="shared" si="41"/>
        <v>0</v>
      </c>
      <c r="BO28" s="60"/>
      <c r="BP28" s="56">
        <f t="shared" si="42"/>
        <v>0</v>
      </c>
      <c r="BQ28" s="56">
        <f t="shared" si="43"/>
        <v>0</v>
      </c>
      <c r="BR28" s="60"/>
      <c r="BS28" s="56">
        <f t="shared" si="44"/>
        <v>0</v>
      </c>
      <c r="BT28" s="56">
        <f t="shared" si="45"/>
        <v>0</v>
      </c>
      <c r="BU28" s="58"/>
      <c r="BV28" s="56">
        <f t="shared" si="46"/>
        <v>0</v>
      </c>
      <c r="BW28" s="56">
        <f t="shared" si="47"/>
        <v>0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2"/>
      <c r="CK28" s="42"/>
      <c r="CL28" s="42"/>
      <c r="CM28" s="42"/>
    </row>
    <row r="29" spans="1:91" s="41" customFormat="1" ht="12.75">
      <c r="A29" s="53">
        <f t="shared" si="48"/>
        <v>35</v>
      </c>
      <c r="B29" s="54" t="s">
        <v>1</v>
      </c>
      <c r="C29" s="55">
        <f t="shared" si="49"/>
        <v>35.9</v>
      </c>
      <c r="D29" s="58">
        <v>1</v>
      </c>
      <c r="E29" s="56">
        <f t="shared" si="0"/>
        <v>35.5</v>
      </c>
      <c r="F29" s="56">
        <f t="shared" si="1"/>
        <v>489.3091250056671</v>
      </c>
      <c r="G29" s="58">
        <v>3</v>
      </c>
      <c r="H29" s="56">
        <f t="shared" si="2"/>
        <v>106.5</v>
      </c>
      <c r="I29" s="56">
        <f t="shared" si="3"/>
        <v>1467.9273750170014</v>
      </c>
      <c r="J29" s="58">
        <v>3</v>
      </c>
      <c r="K29" s="56">
        <f t="shared" si="4"/>
        <v>106.5</v>
      </c>
      <c r="L29" s="56">
        <f t="shared" si="5"/>
        <v>1467.9273750170014</v>
      </c>
      <c r="M29" s="58">
        <v>0</v>
      </c>
      <c r="N29" s="56">
        <f t="shared" si="6"/>
        <v>0</v>
      </c>
      <c r="O29" s="56">
        <f t="shared" si="7"/>
        <v>0</v>
      </c>
      <c r="P29" s="58">
        <v>0</v>
      </c>
      <c r="Q29" s="56">
        <f t="shared" si="8"/>
        <v>0</v>
      </c>
      <c r="R29" s="56">
        <f t="shared" si="9"/>
        <v>0</v>
      </c>
      <c r="S29" s="58">
        <v>0</v>
      </c>
      <c r="T29" s="56">
        <f t="shared" si="10"/>
        <v>0</v>
      </c>
      <c r="U29" s="56">
        <f t="shared" si="11"/>
        <v>0</v>
      </c>
      <c r="V29" s="59">
        <v>0</v>
      </c>
      <c r="W29" s="56">
        <f t="shared" si="12"/>
        <v>0</v>
      </c>
      <c r="X29" s="56">
        <f t="shared" si="13"/>
        <v>0</v>
      </c>
      <c r="Y29" s="58">
        <v>0</v>
      </c>
      <c r="Z29" s="56">
        <f t="shared" si="14"/>
        <v>0</v>
      </c>
      <c r="AA29" s="56">
        <f t="shared" si="15"/>
        <v>0</v>
      </c>
      <c r="AB29" s="58">
        <v>0</v>
      </c>
      <c r="AC29" s="56">
        <f t="shared" si="16"/>
        <v>0</v>
      </c>
      <c r="AD29" s="56">
        <f t="shared" si="17"/>
        <v>0</v>
      </c>
      <c r="AE29" s="58">
        <v>1</v>
      </c>
      <c r="AF29" s="56">
        <f t="shared" si="18"/>
        <v>35.5</v>
      </c>
      <c r="AG29" s="56">
        <f t="shared" si="19"/>
        <v>489.3091250056671</v>
      </c>
      <c r="AH29" s="58">
        <v>2</v>
      </c>
      <c r="AI29" s="56">
        <f t="shared" si="20"/>
        <v>71</v>
      </c>
      <c r="AJ29" s="56">
        <f t="shared" si="21"/>
        <v>978.6182500113342</v>
      </c>
      <c r="AK29" s="58">
        <v>0</v>
      </c>
      <c r="AL29" s="56">
        <f t="shared" si="22"/>
        <v>0</v>
      </c>
      <c r="AM29" s="56">
        <f t="shared" si="23"/>
        <v>0</v>
      </c>
      <c r="AN29" s="58">
        <v>0</v>
      </c>
      <c r="AO29" s="56">
        <f t="shared" si="24"/>
        <v>0</v>
      </c>
      <c r="AP29" s="56">
        <f t="shared" si="25"/>
        <v>0</v>
      </c>
      <c r="AQ29" s="58">
        <v>0</v>
      </c>
      <c r="AR29" s="56">
        <f t="shared" si="26"/>
        <v>0</v>
      </c>
      <c r="AS29" s="56">
        <f t="shared" si="27"/>
        <v>0</v>
      </c>
      <c r="AT29" s="58"/>
      <c r="AU29" s="56">
        <f t="shared" si="28"/>
        <v>0</v>
      </c>
      <c r="AV29" s="56">
        <f t="shared" si="29"/>
        <v>0</v>
      </c>
      <c r="AW29" s="58"/>
      <c r="AX29" s="56">
        <f t="shared" si="30"/>
        <v>0</v>
      </c>
      <c r="AY29" s="56">
        <f t="shared" si="31"/>
        <v>0</v>
      </c>
      <c r="AZ29" s="60"/>
      <c r="BA29" s="56">
        <f t="shared" si="32"/>
        <v>0</v>
      </c>
      <c r="BB29" s="56">
        <f t="shared" si="33"/>
        <v>0</v>
      </c>
      <c r="BC29" s="60"/>
      <c r="BD29" s="56">
        <f t="shared" si="34"/>
        <v>0</v>
      </c>
      <c r="BE29" s="56">
        <f t="shared" si="35"/>
        <v>0</v>
      </c>
      <c r="BF29" s="60"/>
      <c r="BG29" s="56">
        <f t="shared" si="36"/>
        <v>0</v>
      </c>
      <c r="BH29" s="56">
        <f t="shared" si="37"/>
        <v>0</v>
      </c>
      <c r="BI29" s="63">
        <v>0</v>
      </c>
      <c r="BJ29" s="56">
        <f t="shared" si="38"/>
        <v>0</v>
      </c>
      <c r="BK29" s="56">
        <f t="shared" si="39"/>
        <v>0</v>
      </c>
      <c r="BL29" s="60"/>
      <c r="BM29" s="56">
        <f t="shared" si="40"/>
        <v>0</v>
      </c>
      <c r="BN29" s="56">
        <f t="shared" si="41"/>
        <v>0</v>
      </c>
      <c r="BO29" s="60"/>
      <c r="BP29" s="56">
        <f t="shared" si="42"/>
        <v>0</v>
      </c>
      <c r="BQ29" s="56">
        <f t="shared" si="43"/>
        <v>0</v>
      </c>
      <c r="BR29" s="60"/>
      <c r="BS29" s="56">
        <f t="shared" si="44"/>
        <v>0</v>
      </c>
      <c r="BT29" s="56">
        <f t="shared" si="45"/>
        <v>0</v>
      </c>
      <c r="BU29" s="58"/>
      <c r="BV29" s="56">
        <f t="shared" si="46"/>
        <v>0</v>
      </c>
      <c r="BW29" s="56">
        <f t="shared" si="47"/>
        <v>0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2"/>
      <c r="CK29" s="42"/>
      <c r="CL29" s="42"/>
      <c r="CM29" s="42"/>
    </row>
    <row r="30" spans="1:91" s="41" customFormat="1" ht="12.75">
      <c r="A30" s="53">
        <f t="shared" si="48"/>
        <v>36</v>
      </c>
      <c r="B30" s="54" t="s">
        <v>1</v>
      </c>
      <c r="C30" s="55">
        <f t="shared" si="49"/>
        <v>36.9</v>
      </c>
      <c r="D30" s="58">
        <v>2</v>
      </c>
      <c r="E30" s="56">
        <f t="shared" si="0"/>
        <v>73</v>
      </c>
      <c r="F30" s="56">
        <f t="shared" si="1"/>
        <v>1075.3130756001424</v>
      </c>
      <c r="G30" s="58">
        <v>2</v>
      </c>
      <c r="H30" s="56">
        <f t="shared" si="2"/>
        <v>73</v>
      </c>
      <c r="I30" s="56">
        <f t="shared" si="3"/>
        <v>1075.3130756001424</v>
      </c>
      <c r="J30" s="60">
        <v>1</v>
      </c>
      <c r="K30" s="56">
        <f t="shared" si="4"/>
        <v>36.5</v>
      </c>
      <c r="L30" s="56">
        <f t="shared" si="5"/>
        <v>537.6565378000712</v>
      </c>
      <c r="M30" s="60">
        <v>0</v>
      </c>
      <c r="N30" s="56">
        <f t="shared" si="6"/>
        <v>0</v>
      </c>
      <c r="O30" s="56">
        <f t="shared" si="7"/>
        <v>0</v>
      </c>
      <c r="P30" s="58">
        <v>0</v>
      </c>
      <c r="Q30" s="56">
        <f t="shared" si="8"/>
        <v>0</v>
      </c>
      <c r="R30" s="56">
        <f t="shared" si="9"/>
        <v>0</v>
      </c>
      <c r="S30" s="58">
        <v>0</v>
      </c>
      <c r="T30" s="56">
        <f t="shared" si="10"/>
        <v>0</v>
      </c>
      <c r="U30" s="56">
        <f t="shared" si="11"/>
        <v>0</v>
      </c>
      <c r="V30" s="59">
        <v>0</v>
      </c>
      <c r="W30" s="56">
        <f t="shared" si="12"/>
        <v>0</v>
      </c>
      <c r="X30" s="56">
        <f t="shared" si="13"/>
        <v>0</v>
      </c>
      <c r="Y30" s="58">
        <v>0</v>
      </c>
      <c r="Z30" s="56">
        <f t="shared" si="14"/>
        <v>0</v>
      </c>
      <c r="AA30" s="56">
        <f t="shared" si="15"/>
        <v>0</v>
      </c>
      <c r="AB30" s="58">
        <v>0</v>
      </c>
      <c r="AC30" s="56">
        <f t="shared" si="16"/>
        <v>0</v>
      </c>
      <c r="AD30" s="56">
        <f t="shared" si="17"/>
        <v>0</v>
      </c>
      <c r="AE30" s="58">
        <v>0</v>
      </c>
      <c r="AF30" s="56">
        <f t="shared" si="18"/>
        <v>0</v>
      </c>
      <c r="AG30" s="56">
        <f t="shared" si="19"/>
        <v>0</v>
      </c>
      <c r="AH30" s="58">
        <v>0</v>
      </c>
      <c r="AI30" s="56">
        <f t="shared" si="20"/>
        <v>0</v>
      </c>
      <c r="AJ30" s="56">
        <f t="shared" si="21"/>
        <v>0</v>
      </c>
      <c r="AK30" s="58">
        <v>0</v>
      </c>
      <c r="AL30" s="56">
        <f t="shared" si="22"/>
        <v>0</v>
      </c>
      <c r="AM30" s="56">
        <f t="shared" si="23"/>
        <v>0</v>
      </c>
      <c r="AN30" s="58">
        <v>0</v>
      </c>
      <c r="AO30" s="56">
        <f t="shared" si="24"/>
        <v>0</v>
      </c>
      <c r="AP30" s="56">
        <f t="shared" si="25"/>
        <v>0</v>
      </c>
      <c r="AQ30" s="58">
        <v>0</v>
      </c>
      <c r="AR30" s="56">
        <f t="shared" si="26"/>
        <v>0</v>
      </c>
      <c r="AS30" s="56">
        <f t="shared" si="27"/>
        <v>0</v>
      </c>
      <c r="AT30" s="58"/>
      <c r="AU30" s="56">
        <f t="shared" si="28"/>
        <v>0</v>
      </c>
      <c r="AV30" s="56">
        <f t="shared" si="29"/>
        <v>0</v>
      </c>
      <c r="AW30" s="58"/>
      <c r="AX30" s="56">
        <f t="shared" si="30"/>
        <v>0</v>
      </c>
      <c r="AY30" s="56">
        <f t="shared" si="31"/>
        <v>0</v>
      </c>
      <c r="AZ30" s="60"/>
      <c r="BA30" s="56">
        <f t="shared" si="32"/>
        <v>0</v>
      </c>
      <c r="BB30" s="56">
        <f t="shared" si="33"/>
        <v>0</v>
      </c>
      <c r="BC30" s="60"/>
      <c r="BD30" s="56">
        <f t="shared" si="34"/>
        <v>0</v>
      </c>
      <c r="BE30" s="56">
        <f t="shared" si="35"/>
        <v>0</v>
      </c>
      <c r="BF30" s="60"/>
      <c r="BG30" s="56">
        <f t="shared" si="36"/>
        <v>0</v>
      </c>
      <c r="BH30" s="56">
        <f t="shared" si="37"/>
        <v>0</v>
      </c>
      <c r="BI30" s="63">
        <v>0</v>
      </c>
      <c r="BJ30" s="56">
        <f t="shared" si="38"/>
        <v>0</v>
      </c>
      <c r="BK30" s="56">
        <f t="shared" si="39"/>
        <v>0</v>
      </c>
      <c r="BL30" s="60"/>
      <c r="BM30" s="56">
        <f t="shared" si="40"/>
        <v>0</v>
      </c>
      <c r="BN30" s="56">
        <f t="shared" si="41"/>
        <v>0</v>
      </c>
      <c r="BO30" s="60"/>
      <c r="BP30" s="56">
        <f t="shared" si="42"/>
        <v>0</v>
      </c>
      <c r="BQ30" s="56">
        <f t="shared" si="43"/>
        <v>0</v>
      </c>
      <c r="BR30" s="60"/>
      <c r="BS30" s="56">
        <f t="shared" si="44"/>
        <v>0</v>
      </c>
      <c r="BT30" s="56">
        <f t="shared" si="45"/>
        <v>0</v>
      </c>
      <c r="BU30" s="58"/>
      <c r="BV30" s="56">
        <f t="shared" si="46"/>
        <v>0</v>
      </c>
      <c r="BW30" s="56">
        <f t="shared" si="47"/>
        <v>0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2"/>
      <c r="CK30" s="42"/>
      <c r="CL30" s="42"/>
      <c r="CM30" s="42"/>
    </row>
    <row r="31" spans="1:91" s="41" customFormat="1" ht="12.75">
      <c r="A31" s="53">
        <f t="shared" si="48"/>
        <v>37</v>
      </c>
      <c r="B31" s="54" t="s">
        <v>1</v>
      </c>
      <c r="C31" s="55">
        <f t="shared" si="49"/>
        <v>37.9</v>
      </c>
      <c r="D31" s="58">
        <v>1</v>
      </c>
      <c r="E31" s="56">
        <f t="shared" si="0"/>
        <v>37.5</v>
      </c>
      <c r="F31" s="56">
        <f t="shared" si="1"/>
        <v>589.2782627426133</v>
      </c>
      <c r="G31" s="63">
        <v>1</v>
      </c>
      <c r="H31" s="56">
        <f t="shared" si="2"/>
        <v>37.5</v>
      </c>
      <c r="I31" s="56">
        <f t="shared" si="3"/>
        <v>589.2782627426133</v>
      </c>
      <c r="J31" s="60">
        <v>1</v>
      </c>
      <c r="K31" s="56">
        <f t="shared" si="4"/>
        <v>37.5</v>
      </c>
      <c r="L31" s="56">
        <f t="shared" si="5"/>
        <v>589.2782627426133</v>
      </c>
      <c r="M31" s="60">
        <v>0</v>
      </c>
      <c r="N31" s="56">
        <f t="shared" si="6"/>
        <v>0</v>
      </c>
      <c r="O31" s="56">
        <f t="shared" si="7"/>
        <v>0</v>
      </c>
      <c r="P31" s="58">
        <v>0</v>
      </c>
      <c r="Q31" s="56">
        <f t="shared" si="8"/>
        <v>0</v>
      </c>
      <c r="R31" s="56">
        <f t="shared" si="9"/>
        <v>0</v>
      </c>
      <c r="S31" s="58">
        <v>0</v>
      </c>
      <c r="T31" s="56">
        <f t="shared" si="10"/>
        <v>0</v>
      </c>
      <c r="U31" s="56">
        <f t="shared" si="11"/>
        <v>0</v>
      </c>
      <c r="V31" s="59">
        <v>0</v>
      </c>
      <c r="W31" s="56">
        <f t="shared" si="12"/>
        <v>0</v>
      </c>
      <c r="X31" s="56">
        <f t="shared" si="13"/>
        <v>0</v>
      </c>
      <c r="Y31" s="58">
        <v>0</v>
      </c>
      <c r="Z31" s="56">
        <f t="shared" si="14"/>
        <v>0</v>
      </c>
      <c r="AA31" s="56">
        <f t="shared" si="15"/>
        <v>0</v>
      </c>
      <c r="AB31" s="58">
        <v>0</v>
      </c>
      <c r="AC31" s="56">
        <f t="shared" si="16"/>
        <v>0</v>
      </c>
      <c r="AD31" s="56">
        <f t="shared" si="17"/>
        <v>0</v>
      </c>
      <c r="AE31" s="58">
        <v>2</v>
      </c>
      <c r="AF31" s="56">
        <f t="shared" si="18"/>
        <v>75</v>
      </c>
      <c r="AG31" s="56">
        <f t="shared" si="19"/>
        <v>1178.5565254852265</v>
      </c>
      <c r="AH31" s="58">
        <v>0</v>
      </c>
      <c r="AI31" s="56">
        <f t="shared" si="20"/>
        <v>0</v>
      </c>
      <c r="AJ31" s="56">
        <f t="shared" si="21"/>
        <v>0</v>
      </c>
      <c r="AK31" s="58">
        <v>0</v>
      </c>
      <c r="AL31" s="56">
        <f t="shared" si="22"/>
        <v>0</v>
      </c>
      <c r="AM31" s="56">
        <f t="shared" si="23"/>
        <v>0</v>
      </c>
      <c r="AN31" s="60">
        <v>0</v>
      </c>
      <c r="AO31" s="56">
        <f t="shared" si="24"/>
        <v>0</v>
      </c>
      <c r="AP31" s="56">
        <f t="shared" si="25"/>
        <v>0</v>
      </c>
      <c r="AQ31" s="60">
        <v>0</v>
      </c>
      <c r="AR31" s="56">
        <f t="shared" si="26"/>
        <v>0</v>
      </c>
      <c r="AS31" s="56">
        <f t="shared" si="27"/>
        <v>0</v>
      </c>
      <c r="AT31" s="60"/>
      <c r="AU31" s="56">
        <f t="shared" si="28"/>
        <v>0</v>
      </c>
      <c r="AV31" s="56">
        <f t="shared" si="29"/>
        <v>0</v>
      </c>
      <c r="AW31" s="60"/>
      <c r="AX31" s="56">
        <f t="shared" si="30"/>
        <v>0</v>
      </c>
      <c r="AY31" s="56">
        <f t="shared" si="31"/>
        <v>0</v>
      </c>
      <c r="AZ31" s="60"/>
      <c r="BA31" s="56">
        <f t="shared" si="32"/>
        <v>0</v>
      </c>
      <c r="BB31" s="56">
        <f t="shared" si="33"/>
        <v>0</v>
      </c>
      <c r="BC31" s="60"/>
      <c r="BD31" s="56">
        <f t="shared" si="34"/>
        <v>0</v>
      </c>
      <c r="BE31" s="56">
        <f t="shared" si="35"/>
        <v>0</v>
      </c>
      <c r="BF31" s="60"/>
      <c r="BG31" s="56">
        <f t="shared" si="36"/>
        <v>0</v>
      </c>
      <c r="BH31" s="56">
        <f t="shared" si="37"/>
        <v>0</v>
      </c>
      <c r="BI31" s="60">
        <v>0</v>
      </c>
      <c r="BJ31" s="56">
        <f t="shared" si="38"/>
        <v>0</v>
      </c>
      <c r="BK31" s="56">
        <f t="shared" si="39"/>
        <v>0</v>
      </c>
      <c r="BL31" s="60"/>
      <c r="BM31" s="56">
        <f t="shared" si="40"/>
        <v>0</v>
      </c>
      <c r="BN31" s="56">
        <f t="shared" si="41"/>
        <v>0</v>
      </c>
      <c r="BO31" s="60"/>
      <c r="BP31" s="56">
        <f t="shared" si="42"/>
        <v>0</v>
      </c>
      <c r="BQ31" s="56">
        <f t="shared" si="43"/>
        <v>0</v>
      </c>
      <c r="BR31" s="60"/>
      <c r="BS31" s="56">
        <f t="shared" si="44"/>
        <v>0</v>
      </c>
      <c r="BT31" s="56">
        <f t="shared" si="45"/>
        <v>0</v>
      </c>
      <c r="BU31" s="58"/>
      <c r="BV31" s="56">
        <f t="shared" si="46"/>
        <v>0</v>
      </c>
      <c r="BW31" s="56">
        <f t="shared" si="47"/>
        <v>0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2"/>
      <c r="CK31" s="42"/>
      <c r="CL31" s="42"/>
      <c r="CM31" s="42"/>
    </row>
    <row r="32" spans="1:91" s="41" customFormat="1" ht="12.75">
      <c r="A32" s="53">
        <f t="shared" si="48"/>
        <v>38</v>
      </c>
      <c r="B32" s="54" t="s">
        <v>1</v>
      </c>
      <c r="C32" s="55">
        <f t="shared" si="49"/>
        <v>38.9</v>
      </c>
      <c r="D32" s="58">
        <v>2</v>
      </c>
      <c r="E32" s="56">
        <f t="shared" si="0"/>
        <v>77</v>
      </c>
      <c r="F32" s="56">
        <f t="shared" si="1"/>
        <v>1288.5996476037487</v>
      </c>
      <c r="G32" s="60">
        <v>1</v>
      </c>
      <c r="H32" s="56">
        <f t="shared" si="2"/>
        <v>38.5</v>
      </c>
      <c r="I32" s="56">
        <f t="shared" si="3"/>
        <v>644.2998238018744</v>
      </c>
      <c r="J32" s="60">
        <v>0</v>
      </c>
      <c r="K32" s="56">
        <f t="shared" si="4"/>
        <v>0</v>
      </c>
      <c r="L32" s="56">
        <f t="shared" si="5"/>
        <v>0</v>
      </c>
      <c r="M32" s="60">
        <v>0</v>
      </c>
      <c r="N32" s="56">
        <f t="shared" si="6"/>
        <v>0</v>
      </c>
      <c r="O32" s="56">
        <f t="shared" si="7"/>
        <v>0</v>
      </c>
      <c r="P32" s="60">
        <v>0</v>
      </c>
      <c r="Q32" s="56">
        <f t="shared" si="8"/>
        <v>0</v>
      </c>
      <c r="R32" s="56">
        <f t="shared" si="9"/>
        <v>0</v>
      </c>
      <c r="S32" s="58">
        <v>0</v>
      </c>
      <c r="T32" s="56">
        <f t="shared" si="10"/>
        <v>0</v>
      </c>
      <c r="U32" s="56">
        <f t="shared" si="11"/>
        <v>0</v>
      </c>
      <c r="V32" s="59">
        <v>0</v>
      </c>
      <c r="W32" s="56">
        <f t="shared" si="12"/>
        <v>0</v>
      </c>
      <c r="X32" s="56">
        <f t="shared" si="13"/>
        <v>0</v>
      </c>
      <c r="Y32" s="58">
        <v>0</v>
      </c>
      <c r="Z32" s="56">
        <f t="shared" si="14"/>
        <v>0</v>
      </c>
      <c r="AA32" s="56">
        <f t="shared" si="15"/>
        <v>0</v>
      </c>
      <c r="AB32" s="58">
        <v>0</v>
      </c>
      <c r="AC32" s="56">
        <f t="shared" si="16"/>
        <v>0</v>
      </c>
      <c r="AD32" s="56">
        <f t="shared" si="17"/>
        <v>0</v>
      </c>
      <c r="AE32" s="58">
        <v>1</v>
      </c>
      <c r="AF32" s="56">
        <f t="shared" si="18"/>
        <v>38.5</v>
      </c>
      <c r="AG32" s="56">
        <f t="shared" si="19"/>
        <v>644.2998238018744</v>
      </c>
      <c r="AH32" s="60">
        <v>0</v>
      </c>
      <c r="AI32" s="56">
        <f t="shared" si="20"/>
        <v>0</v>
      </c>
      <c r="AJ32" s="56">
        <f t="shared" si="21"/>
        <v>0</v>
      </c>
      <c r="AK32" s="58">
        <v>0</v>
      </c>
      <c r="AL32" s="56">
        <f t="shared" si="22"/>
        <v>0</v>
      </c>
      <c r="AM32" s="56">
        <f t="shared" si="23"/>
        <v>0</v>
      </c>
      <c r="AN32" s="60">
        <v>0</v>
      </c>
      <c r="AO32" s="56">
        <f t="shared" si="24"/>
        <v>0</v>
      </c>
      <c r="AP32" s="56">
        <f t="shared" si="25"/>
        <v>0</v>
      </c>
      <c r="AQ32" s="60">
        <v>0</v>
      </c>
      <c r="AR32" s="56">
        <f t="shared" si="26"/>
        <v>0</v>
      </c>
      <c r="AS32" s="56">
        <f t="shared" si="27"/>
        <v>0</v>
      </c>
      <c r="AT32" s="60"/>
      <c r="AU32" s="56">
        <f t="shared" si="28"/>
        <v>0</v>
      </c>
      <c r="AV32" s="56">
        <f t="shared" si="29"/>
        <v>0</v>
      </c>
      <c r="AW32" s="60"/>
      <c r="AX32" s="56">
        <f t="shared" si="30"/>
        <v>0</v>
      </c>
      <c r="AY32" s="56">
        <f t="shared" si="31"/>
        <v>0</v>
      </c>
      <c r="AZ32" s="60"/>
      <c r="BA32" s="56">
        <f t="shared" si="32"/>
        <v>0</v>
      </c>
      <c r="BB32" s="56">
        <f t="shared" si="33"/>
        <v>0</v>
      </c>
      <c r="BC32" s="60"/>
      <c r="BD32" s="56">
        <f t="shared" si="34"/>
        <v>0</v>
      </c>
      <c r="BE32" s="56">
        <f t="shared" si="35"/>
        <v>0</v>
      </c>
      <c r="BF32" s="60"/>
      <c r="BG32" s="56">
        <f t="shared" si="36"/>
        <v>0</v>
      </c>
      <c r="BH32" s="56">
        <f t="shared" si="37"/>
        <v>0</v>
      </c>
      <c r="BI32" s="60">
        <v>0</v>
      </c>
      <c r="BJ32" s="56">
        <f t="shared" si="38"/>
        <v>0</v>
      </c>
      <c r="BK32" s="56">
        <f t="shared" si="39"/>
        <v>0</v>
      </c>
      <c r="BL32" s="60"/>
      <c r="BM32" s="56">
        <f t="shared" si="40"/>
        <v>0</v>
      </c>
      <c r="BN32" s="56">
        <f t="shared" si="41"/>
        <v>0</v>
      </c>
      <c r="BO32" s="60"/>
      <c r="BP32" s="56">
        <f t="shared" si="42"/>
        <v>0</v>
      </c>
      <c r="BQ32" s="56">
        <f t="shared" si="43"/>
        <v>0</v>
      </c>
      <c r="BR32" s="60"/>
      <c r="BS32" s="56">
        <f t="shared" si="44"/>
        <v>0</v>
      </c>
      <c r="BT32" s="56">
        <f t="shared" si="45"/>
        <v>0</v>
      </c>
      <c r="BU32" s="58"/>
      <c r="BV32" s="56">
        <f t="shared" si="46"/>
        <v>0</v>
      </c>
      <c r="BW32" s="56">
        <f t="shared" si="47"/>
        <v>0</v>
      </c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2"/>
      <c r="CK32" s="42"/>
      <c r="CL32" s="42"/>
      <c r="CM32" s="42"/>
    </row>
    <row r="33" spans="1:91" s="41" customFormat="1" ht="12.75">
      <c r="A33" s="53">
        <f t="shared" si="48"/>
        <v>39</v>
      </c>
      <c r="B33" s="54" t="s">
        <v>1</v>
      </c>
      <c r="C33" s="55">
        <f t="shared" si="49"/>
        <v>39.9</v>
      </c>
      <c r="D33" s="60">
        <v>1</v>
      </c>
      <c r="E33" s="56">
        <f t="shared" si="0"/>
        <v>39.5</v>
      </c>
      <c r="F33" s="56">
        <f t="shared" si="1"/>
        <v>702.8480638561367</v>
      </c>
      <c r="G33" s="60">
        <v>0</v>
      </c>
      <c r="H33" s="56">
        <f t="shared" si="2"/>
        <v>0</v>
      </c>
      <c r="I33" s="56">
        <f t="shared" si="3"/>
        <v>0</v>
      </c>
      <c r="J33" s="60">
        <v>0</v>
      </c>
      <c r="K33" s="56">
        <f t="shared" si="4"/>
        <v>0</v>
      </c>
      <c r="L33" s="56">
        <f t="shared" si="5"/>
        <v>0</v>
      </c>
      <c r="M33" s="60">
        <v>0</v>
      </c>
      <c r="N33" s="56">
        <f t="shared" si="6"/>
        <v>0</v>
      </c>
      <c r="O33" s="56">
        <f t="shared" si="7"/>
        <v>0</v>
      </c>
      <c r="P33" s="60">
        <v>0</v>
      </c>
      <c r="Q33" s="56">
        <f t="shared" si="8"/>
        <v>0</v>
      </c>
      <c r="R33" s="56">
        <f t="shared" si="9"/>
        <v>0</v>
      </c>
      <c r="S33" s="58">
        <v>0</v>
      </c>
      <c r="T33" s="56">
        <f t="shared" si="10"/>
        <v>0</v>
      </c>
      <c r="U33" s="56">
        <f t="shared" si="11"/>
        <v>0</v>
      </c>
      <c r="V33" s="60">
        <v>0</v>
      </c>
      <c r="W33" s="56">
        <f t="shared" si="12"/>
        <v>0</v>
      </c>
      <c r="X33" s="56">
        <f t="shared" si="13"/>
        <v>0</v>
      </c>
      <c r="Y33" s="58">
        <v>0</v>
      </c>
      <c r="Z33" s="56">
        <f t="shared" si="14"/>
        <v>0</v>
      </c>
      <c r="AA33" s="56">
        <f t="shared" si="15"/>
        <v>0</v>
      </c>
      <c r="AB33" s="58">
        <v>0</v>
      </c>
      <c r="AC33" s="56">
        <f t="shared" si="16"/>
        <v>0</v>
      </c>
      <c r="AD33" s="56">
        <f t="shared" si="17"/>
        <v>0</v>
      </c>
      <c r="AE33" s="58">
        <v>0</v>
      </c>
      <c r="AF33" s="56">
        <f t="shared" si="18"/>
        <v>0</v>
      </c>
      <c r="AG33" s="56">
        <f t="shared" si="19"/>
        <v>0</v>
      </c>
      <c r="AH33" s="60">
        <v>0</v>
      </c>
      <c r="AI33" s="56">
        <f t="shared" si="20"/>
        <v>0</v>
      </c>
      <c r="AJ33" s="56">
        <f t="shared" si="21"/>
        <v>0</v>
      </c>
      <c r="AK33" s="58">
        <v>0</v>
      </c>
      <c r="AL33" s="56">
        <f t="shared" si="22"/>
        <v>0</v>
      </c>
      <c r="AM33" s="56">
        <f t="shared" si="23"/>
        <v>0</v>
      </c>
      <c r="AN33" s="60">
        <v>0</v>
      </c>
      <c r="AO33" s="56">
        <f t="shared" si="24"/>
        <v>0</v>
      </c>
      <c r="AP33" s="56">
        <f t="shared" si="25"/>
        <v>0</v>
      </c>
      <c r="AQ33" s="60">
        <v>0</v>
      </c>
      <c r="AR33" s="56">
        <f t="shared" si="26"/>
        <v>0</v>
      </c>
      <c r="AS33" s="56">
        <f t="shared" si="27"/>
        <v>0</v>
      </c>
      <c r="AT33" s="60"/>
      <c r="AU33" s="56">
        <f t="shared" si="28"/>
        <v>0</v>
      </c>
      <c r="AV33" s="56">
        <f t="shared" si="29"/>
        <v>0</v>
      </c>
      <c r="AW33" s="60"/>
      <c r="AX33" s="56">
        <f t="shared" si="30"/>
        <v>0</v>
      </c>
      <c r="AY33" s="56">
        <f t="shared" si="31"/>
        <v>0</v>
      </c>
      <c r="AZ33" s="60"/>
      <c r="BA33" s="56">
        <f t="shared" si="32"/>
        <v>0</v>
      </c>
      <c r="BB33" s="56">
        <f t="shared" si="33"/>
        <v>0</v>
      </c>
      <c r="BC33" s="60"/>
      <c r="BD33" s="56">
        <f t="shared" si="34"/>
        <v>0</v>
      </c>
      <c r="BE33" s="56">
        <f t="shared" si="35"/>
        <v>0</v>
      </c>
      <c r="BF33" s="60"/>
      <c r="BG33" s="56">
        <f t="shared" si="36"/>
        <v>0</v>
      </c>
      <c r="BH33" s="56">
        <f t="shared" si="37"/>
        <v>0</v>
      </c>
      <c r="BI33" s="60">
        <v>0</v>
      </c>
      <c r="BJ33" s="56">
        <f t="shared" si="38"/>
        <v>0</v>
      </c>
      <c r="BK33" s="56">
        <f t="shared" si="39"/>
        <v>0</v>
      </c>
      <c r="BL33" s="60"/>
      <c r="BM33" s="56">
        <f t="shared" si="40"/>
        <v>0</v>
      </c>
      <c r="BN33" s="56">
        <f t="shared" si="41"/>
        <v>0</v>
      </c>
      <c r="BO33" s="60"/>
      <c r="BP33" s="56">
        <f t="shared" si="42"/>
        <v>0</v>
      </c>
      <c r="BQ33" s="56">
        <f t="shared" si="43"/>
        <v>0</v>
      </c>
      <c r="BR33" s="60"/>
      <c r="BS33" s="56">
        <f t="shared" si="44"/>
        <v>0</v>
      </c>
      <c r="BT33" s="56">
        <f t="shared" si="45"/>
        <v>0</v>
      </c>
      <c r="BU33" s="58"/>
      <c r="BV33" s="56">
        <f t="shared" si="46"/>
        <v>0</v>
      </c>
      <c r="BW33" s="56">
        <f t="shared" si="47"/>
        <v>0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2"/>
      <c r="CK33" s="42"/>
      <c r="CL33" s="42"/>
      <c r="CM33" s="42"/>
    </row>
    <row r="34" spans="1:91" s="41" customFormat="1" ht="12.75">
      <c r="A34" s="53">
        <f t="shared" si="48"/>
        <v>40</v>
      </c>
      <c r="B34" s="54" t="s">
        <v>1</v>
      </c>
      <c r="C34" s="55">
        <f t="shared" si="49"/>
        <v>40.9</v>
      </c>
      <c r="D34" s="60">
        <v>0</v>
      </c>
      <c r="E34" s="56">
        <f t="shared" si="0"/>
        <v>0</v>
      </c>
      <c r="F34" s="56">
        <f t="shared" si="1"/>
        <v>0</v>
      </c>
      <c r="G34" s="60">
        <v>0</v>
      </c>
      <c r="H34" s="56">
        <f t="shared" si="2"/>
        <v>0</v>
      </c>
      <c r="I34" s="56">
        <f t="shared" si="3"/>
        <v>0</v>
      </c>
      <c r="J34" s="60">
        <v>0</v>
      </c>
      <c r="K34" s="56">
        <f t="shared" si="4"/>
        <v>0</v>
      </c>
      <c r="L34" s="56">
        <f t="shared" si="5"/>
        <v>0</v>
      </c>
      <c r="M34" s="60">
        <v>0</v>
      </c>
      <c r="N34" s="56">
        <f t="shared" si="6"/>
        <v>0</v>
      </c>
      <c r="O34" s="56">
        <f t="shared" si="7"/>
        <v>0</v>
      </c>
      <c r="P34" s="60">
        <v>0</v>
      </c>
      <c r="Q34" s="56">
        <f t="shared" si="8"/>
        <v>0</v>
      </c>
      <c r="R34" s="56">
        <f t="shared" si="9"/>
        <v>0</v>
      </c>
      <c r="S34" s="60">
        <v>0</v>
      </c>
      <c r="T34" s="56">
        <f t="shared" si="10"/>
        <v>0</v>
      </c>
      <c r="U34" s="56">
        <f t="shared" si="11"/>
        <v>0</v>
      </c>
      <c r="V34" s="60">
        <v>0</v>
      </c>
      <c r="W34" s="56">
        <f t="shared" si="12"/>
        <v>0</v>
      </c>
      <c r="X34" s="56">
        <f t="shared" si="13"/>
        <v>0</v>
      </c>
      <c r="Y34" s="60">
        <v>0</v>
      </c>
      <c r="Z34" s="56">
        <f t="shared" si="14"/>
        <v>0</v>
      </c>
      <c r="AA34" s="56">
        <f t="shared" si="15"/>
        <v>0</v>
      </c>
      <c r="AB34" s="58">
        <v>0</v>
      </c>
      <c r="AC34" s="56">
        <f t="shared" si="16"/>
        <v>0</v>
      </c>
      <c r="AD34" s="56">
        <f t="shared" si="17"/>
        <v>0</v>
      </c>
      <c r="AE34" s="58">
        <v>1</v>
      </c>
      <c r="AF34" s="56">
        <f t="shared" si="18"/>
        <v>40.5</v>
      </c>
      <c r="AG34" s="56">
        <f t="shared" si="19"/>
        <v>765.0511237464228</v>
      </c>
      <c r="AH34" s="60">
        <v>0</v>
      </c>
      <c r="AI34" s="56">
        <f t="shared" si="20"/>
        <v>0</v>
      </c>
      <c r="AJ34" s="56">
        <f t="shared" si="21"/>
        <v>0</v>
      </c>
      <c r="AK34" s="58">
        <v>0</v>
      </c>
      <c r="AL34" s="56">
        <f t="shared" si="22"/>
        <v>0</v>
      </c>
      <c r="AM34" s="56">
        <f t="shared" si="23"/>
        <v>0</v>
      </c>
      <c r="AN34" s="60">
        <v>0</v>
      </c>
      <c r="AO34" s="56">
        <f t="shared" si="24"/>
        <v>0</v>
      </c>
      <c r="AP34" s="56">
        <f t="shared" si="25"/>
        <v>0</v>
      </c>
      <c r="AQ34" s="60">
        <v>0</v>
      </c>
      <c r="AR34" s="56">
        <f t="shared" si="26"/>
        <v>0</v>
      </c>
      <c r="AS34" s="56">
        <f t="shared" si="27"/>
        <v>0</v>
      </c>
      <c r="AT34" s="60"/>
      <c r="AU34" s="56">
        <f t="shared" si="28"/>
        <v>0</v>
      </c>
      <c r="AV34" s="56">
        <f t="shared" si="29"/>
        <v>0</v>
      </c>
      <c r="AW34" s="60"/>
      <c r="AX34" s="56">
        <f t="shared" si="30"/>
        <v>0</v>
      </c>
      <c r="AY34" s="56">
        <f t="shared" si="31"/>
        <v>0</v>
      </c>
      <c r="AZ34" s="60"/>
      <c r="BA34" s="56">
        <f t="shared" si="32"/>
        <v>0</v>
      </c>
      <c r="BB34" s="56">
        <f t="shared" si="33"/>
        <v>0</v>
      </c>
      <c r="BC34" s="60"/>
      <c r="BD34" s="56">
        <f t="shared" si="34"/>
        <v>0</v>
      </c>
      <c r="BE34" s="56">
        <f t="shared" si="35"/>
        <v>0</v>
      </c>
      <c r="BF34" s="60"/>
      <c r="BG34" s="56">
        <f t="shared" si="36"/>
        <v>0</v>
      </c>
      <c r="BH34" s="56">
        <f t="shared" si="37"/>
        <v>0</v>
      </c>
      <c r="BI34" s="60">
        <v>0</v>
      </c>
      <c r="BJ34" s="56">
        <f t="shared" si="38"/>
        <v>0</v>
      </c>
      <c r="BK34" s="56">
        <f t="shared" si="39"/>
        <v>0</v>
      </c>
      <c r="BL34" s="60"/>
      <c r="BM34" s="56">
        <f t="shared" si="40"/>
        <v>0</v>
      </c>
      <c r="BN34" s="56">
        <f t="shared" si="41"/>
        <v>0</v>
      </c>
      <c r="BO34" s="60"/>
      <c r="BP34" s="56">
        <f t="shared" si="42"/>
        <v>0</v>
      </c>
      <c r="BQ34" s="56">
        <f t="shared" si="43"/>
        <v>0</v>
      </c>
      <c r="BR34" s="60"/>
      <c r="BS34" s="56">
        <f t="shared" si="44"/>
        <v>0</v>
      </c>
      <c r="BT34" s="56">
        <f t="shared" si="45"/>
        <v>0</v>
      </c>
      <c r="BU34" s="58"/>
      <c r="BV34" s="56">
        <f t="shared" si="46"/>
        <v>0</v>
      </c>
      <c r="BW34" s="56">
        <f t="shared" si="47"/>
        <v>0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2"/>
      <c r="CK34" s="42"/>
      <c r="CL34" s="42"/>
      <c r="CM34" s="42"/>
    </row>
    <row r="35" spans="1:91" s="41" customFormat="1" ht="12.75">
      <c r="A35" s="53">
        <f t="shared" si="48"/>
        <v>41</v>
      </c>
      <c r="B35" s="54" t="s">
        <v>1</v>
      </c>
      <c r="C35" s="55">
        <f t="shared" si="49"/>
        <v>41.9</v>
      </c>
      <c r="D35" s="60">
        <v>0</v>
      </c>
      <c r="E35" s="56">
        <f t="shared" si="0"/>
        <v>0</v>
      </c>
      <c r="F35" s="56">
        <f t="shared" si="1"/>
        <v>0</v>
      </c>
      <c r="G35" s="60">
        <v>0</v>
      </c>
      <c r="H35" s="56">
        <f t="shared" si="2"/>
        <v>0</v>
      </c>
      <c r="I35" s="56">
        <f t="shared" si="3"/>
        <v>0</v>
      </c>
      <c r="J35" s="60">
        <v>0</v>
      </c>
      <c r="K35" s="56">
        <f t="shared" si="4"/>
        <v>0</v>
      </c>
      <c r="L35" s="56">
        <f t="shared" si="5"/>
        <v>0</v>
      </c>
      <c r="M35" s="60">
        <v>0</v>
      </c>
      <c r="N35" s="56">
        <f t="shared" si="6"/>
        <v>0</v>
      </c>
      <c r="O35" s="56">
        <f t="shared" si="7"/>
        <v>0</v>
      </c>
      <c r="P35" s="60">
        <v>0</v>
      </c>
      <c r="Q35" s="56">
        <f t="shared" si="8"/>
        <v>0</v>
      </c>
      <c r="R35" s="56">
        <f t="shared" si="9"/>
        <v>0</v>
      </c>
      <c r="S35" s="60">
        <v>0</v>
      </c>
      <c r="T35" s="56">
        <f t="shared" si="10"/>
        <v>0</v>
      </c>
      <c r="U35" s="56">
        <f t="shared" si="11"/>
        <v>0</v>
      </c>
      <c r="V35" s="60">
        <v>0</v>
      </c>
      <c r="W35" s="56">
        <f t="shared" si="12"/>
        <v>0</v>
      </c>
      <c r="X35" s="56">
        <f t="shared" si="13"/>
        <v>0</v>
      </c>
      <c r="Y35" s="60">
        <v>0</v>
      </c>
      <c r="Z35" s="56">
        <f t="shared" si="14"/>
        <v>0</v>
      </c>
      <c r="AA35" s="56">
        <f t="shared" si="15"/>
        <v>0</v>
      </c>
      <c r="AB35" s="60">
        <v>0</v>
      </c>
      <c r="AC35" s="56">
        <f t="shared" si="16"/>
        <v>0</v>
      </c>
      <c r="AD35" s="56">
        <f t="shared" si="17"/>
        <v>0</v>
      </c>
      <c r="AE35" s="60">
        <v>0</v>
      </c>
      <c r="AF35" s="56">
        <f t="shared" si="18"/>
        <v>0</v>
      </c>
      <c r="AG35" s="56">
        <f t="shared" si="19"/>
        <v>0</v>
      </c>
      <c r="AH35" s="60">
        <v>0</v>
      </c>
      <c r="AI35" s="56">
        <f t="shared" si="20"/>
        <v>0</v>
      </c>
      <c r="AJ35" s="56">
        <f t="shared" si="21"/>
        <v>0</v>
      </c>
      <c r="AK35" s="58">
        <v>0</v>
      </c>
      <c r="AL35" s="56">
        <f t="shared" si="22"/>
        <v>0</v>
      </c>
      <c r="AM35" s="56">
        <f t="shared" si="23"/>
        <v>0</v>
      </c>
      <c r="AN35" s="60">
        <v>0</v>
      </c>
      <c r="AO35" s="56">
        <f t="shared" si="24"/>
        <v>0</v>
      </c>
      <c r="AP35" s="56">
        <f t="shared" si="25"/>
        <v>0</v>
      </c>
      <c r="AQ35" s="60">
        <v>0</v>
      </c>
      <c r="AR35" s="56">
        <f t="shared" si="26"/>
        <v>0</v>
      </c>
      <c r="AS35" s="56">
        <f t="shared" si="27"/>
        <v>0</v>
      </c>
      <c r="AT35" s="60"/>
      <c r="AU35" s="56">
        <f t="shared" si="28"/>
        <v>0</v>
      </c>
      <c r="AV35" s="56">
        <f t="shared" si="29"/>
        <v>0</v>
      </c>
      <c r="AW35" s="60"/>
      <c r="AX35" s="56">
        <f t="shared" si="30"/>
        <v>0</v>
      </c>
      <c r="AY35" s="56">
        <f t="shared" si="31"/>
        <v>0</v>
      </c>
      <c r="AZ35" s="60"/>
      <c r="BA35" s="56">
        <f t="shared" si="32"/>
        <v>0</v>
      </c>
      <c r="BB35" s="56">
        <f t="shared" si="33"/>
        <v>0</v>
      </c>
      <c r="BC35" s="60"/>
      <c r="BD35" s="56">
        <f t="shared" si="34"/>
        <v>0</v>
      </c>
      <c r="BE35" s="56">
        <f t="shared" si="35"/>
        <v>0</v>
      </c>
      <c r="BF35" s="60"/>
      <c r="BG35" s="56">
        <f t="shared" si="36"/>
        <v>0</v>
      </c>
      <c r="BH35" s="56">
        <f t="shared" si="37"/>
        <v>0</v>
      </c>
      <c r="BI35" s="60">
        <v>0</v>
      </c>
      <c r="BJ35" s="56">
        <f t="shared" si="38"/>
        <v>0</v>
      </c>
      <c r="BK35" s="56">
        <f t="shared" si="39"/>
        <v>0</v>
      </c>
      <c r="BL35" s="60"/>
      <c r="BM35" s="56">
        <f t="shared" si="40"/>
        <v>0</v>
      </c>
      <c r="BN35" s="56">
        <f t="shared" si="41"/>
        <v>0</v>
      </c>
      <c r="BO35" s="60"/>
      <c r="BP35" s="56">
        <f t="shared" si="42"/>
        <v>0</v>
      </c>
      <c r="BQ35" s="56">
        <f t="shared" si="43"/>
        <v>0</v>
      </c>
      <c r="BR35" s="60"/>
      <c r="BS35" s="56">
        <f t="shared" si="44"/>
        <v>0</v>
      </c>
      <c r="BT35" s="56">
        <f t="shared" si="45"/>
        <v>0</v>
      </c>
      <c r="BU35" s="58"/>
      <c r="BV35" s="56">
        <f t="shared" si="46"/>
        <v>0</v>
      </c>
      <c r="BW35" s="56">
        <f t="shared" si="47"/>
        <v>0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2"/>
      <c r="CK35" s="42"/>
      <c r="CL35" s="42"/>
      <c r="CM35" s="42"/>
    </row>
    <row r="36" spans="1:91" s="41" customFormat="1" ht="12.75">
      <c r="A36" s="53">
        <f t="shared" si="48"/>
        <v>42</v>
      </c>
      <c r="B36" s="54" t="s">
        <v>1</v>
      </c>
      <c r="C36" s="55">
        <f t="shared" si="49"/>
        <v>42.9</v>
      </c>
      <c r="D36" s="60">
        <v>0</v>
      </c>
      <c r="E36" s="56">
        <f t="shared" si="0"/>
        <v>0</v>
      </c>
      <c r="F36" s="56">
        <f t="shared" si="1"/>
        <v>0</v>
      </c>
      <c r="G36" s="60">
        <v>0</v>
      </c>
      <c r="H36" s="56">
        <f t="shared" si="2"/>
        <v>0</v>
      </c>
      <c r="I36" s="56">
        <f t="shared" si="3"/>
        <v>0</v>
      </c>
      <c r="J36" s="60">
        <v>0</v>
      </c>
      <c r="K36" s="56">
        <f t="shared" si="4"/>
        <v>0</v>
      </c>
      <c r="L36" s="56">
        <f t="shared" si="5"/>
        <v>0</v>
      </c>
      <c r="M36" s="60">
        <v>0</v>
      </c>
      <c r="N36" s="56">
        <f t="shared" si="6"/>
        <v>0</v>
      </c>
      <c r="O36" s="56">
        <f t="shared" si="7"/>
        <v>0</v>
      </c>
      <c r="P36" s="60">
        <v>0</v>
      </c>
      <c r="Q36" s="56">
        <f t="shared" si="8"/>
        <v>0</v>
      </c>
      <c r="R36" s="56">
        <f t="shared" si="9"/>
        <v>0</v>
      </c>
      <c r="S36" s="60">
        <v>0</v>
      </c>
      <c r="T36" s="56">
        <f t="shared" si="10"/>
        <v>0</v>
      </c>
      <c r="U36" s="56">
        <f t="shared" si="11"/>
        <v>0</v>
      </c>
      <c r="V36" s="60">
        <v>0</v>
      </c>
      <c r="W36" s="56">
        <f t="shared" si="12"/>
        <v>0</v>
      </c>
      <c r="X36" s="56">
        <f t="shared" si="13"/>
        <v>0</v>
      </c>
      <c r="Y36" s="60">
        <v>0</v>
      </c>
      <c r="Z36" s="56">
        <f t="shared" si="14"/>
        <v>0</v>
      </c>
      <c r="AA36" s="56">
        <f t="shared" si="15"/>
        <v>0</v>
      </c>
      <c r="AB36" s="60">
        <v>0</v>
      </c>
      <c r="AC36" s="56">
        <f t="shared" si="16"/>
        <v>0</v>
      </c>
      <c r="AD36" s="56">
        <f t="shared" si="17"/>
        <v>0</v>
      </c>
      <c r="AE36" s="60">
        <v>0</v>
      </c>
      <c r="AF36" s="56">
        <f t="shared" si="18"/>
        <v>0</v>
      </c>
      <c r="AG36" s="56">
        <f t="shared" si="19"/>
        <v>0</v>
      </c>
      <c r="AH36" s="60">
        <v>0</v>
      </c>
      <c r="AI36" s="56">
        <f t="shared" si="20"/>
        <v>0</v>
      </c>
      <c r="AJ36" s="56">
        <f t="shared" si="21"/>
        <v>0</v>
      </c>
      <c r="AK36" s="58">
        <v>0</v>
      </c>
      <c r="AL36" s="56">
        <f t="shared" si="22"/>
        <v>0</v>
      </c>
      <c r="AM36" s="56">
        <f t="shared" si="23"/>
        <v>0</v>
      </c>
      <c r="AN36" s="60">
        <v>0</v>
      </c>
      <c r="AO36" s="56">
        <f t="shared" si="24"/>
        <v>0</v>
      </c>
      <c r="AP36" s="56">
        <f t="shared" si="25"/>
        <v>0</v>
      </c>
      <c r="AQ36" s="60">
        <v>0</v>
      </c>
      <c r="AR36" s="56">
        <f t="shared" si="26"/>
        <v>0</v>
      </c>
      <c r="AS36" s="56">
        <f t="shared" si="27"/>
        <v>0</v>
      </c>
      <c r="AT36" s="60"/>
      <c r="AU36" s="56">
        <f t="shared" si="28"/>
        <v>0</v>
      </c>
      <c r="AV36" s="56">
        <f t="shared" si="29"/>
        <v>0</v>
      </c>
      <c r="AW36" s="60"/>
      <c r="AX36" s="56">
        <f t="shared" si="30"/>
        <v>0</v>
      </c>
      <c r="AY36" s="56">
        <f t="shared" si="31"/>
        <v>0</v>
      </c>
      <c r="AZ36" s="60"/>
      <c r="BA36" s="56">
        <f t="shared" si="32"/>
        <v>0</v>
      </c>
      <c r="BB36" s="56">
        <f t="shared" si="33"/>
        <v>0</v>
      </c>
      <c r="BC36" s="60"/>
      <c r="BD36" s="56">
        <f t="shared" si="34"/>
        <v>0</v>
      </c>
      <c r="BE36" s="56">
        <f t="shared" si="35"/>
        <v>0</v>
      </c>
      <c r="BF36" s="60"/>
      <c r="BG36" s="56">
        <f t="shared" si="36"/>
        <v>0</v>
      </c>
      <c r="BH36" s="56">
        <f t="shared" si="37"/>
        <v>0</v>
      </c>
      <c r="BI36" s="60">
        <v>0</v>
      </c>
      <c r="BJ36" s="56">
        <f t="shared" si="38"/>
        <v>0</v>
      </c>
      <c r="BK36" s="56">
        <f t="shared" si="39"/>
        <v>0</v>
      </c>
      <c r="BL36" s="60"/>
      <c r="BM36" s="56">
        <f t="shared" si="40"/>
        <v>0</v>
      </c>
      <c r="BN36" s="56">
        <f t="shared" si="41"/>
        <v>0</v>
      </c>
      <c r="BO36" s="60"/>
      <c r="BP36" s="56">
        <f t="shared" si="42"/>
        <v>0</v>
      </c>
      <c r="BQ36" s="56">
        <f t="shared" si="43"/>
        <v>0</v>
      </c>
      <c r="BR36" s="60"/>
      <c r="BS36" s="56">
        <f t="shared" si="44"/>
        <v>0</v>
      </c>
      <c r="BT36" s="56">
        <f t="shared" si="45"/>
        <v>0</v>
      </c>
      <c r="BU36" s="58"/>
      <c r="BV36" s="56">
        <f t="shared" si="46"/>
        <v>0</v>
      </c>
      <c r="BW36" s="56">
        <f t="shared" si="47"/>
        <v>0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2"/>
      <c r="CK36" s="42"/>
      <c r="CL36" s="42"/>
      <c r="CM36" s="42"/>
    </row>
    <row r="37" spans="1:91" s="41" customFormat="1" ht="12.75">
      <c r="A37" s="53">
        <f t="shared" si="48"/>
        <v>43</v>
      </c>
      <c r="B37" s="54" t="s">
        <v>1</v>
      </c>
      <c r="C37" s="55">
        <f t="shared" si="49"/>
        <v>43.9</v>
      </c>
      <c r="D37" s="60">
        <v>0</v>
      </c>
      <c r="E37" s="56">
        <f t="shared" si="0"/>
        <v>0</v>
      </c>
      <c r="F37" s="56">
        <f t="shared" si="1"/>
        <v>0</v>
      </c>
      <c r="G37" s="60">
        <v>0</v>
      </c>
      <c r="H37" s="56">
        <f t="shared" si="2"/>
        <v>0</v>
      </c>
      <c r="I37" s="56">
        <f t="shared" si="3"/>
        <v>0</v>
      </c>
      <c r="J37" s="60">
        <v>0</v>
      </c>
      <c r="K37" s="56">
        <f t="shared" si="4"/>
        <v>0</v>
      </c>
      <c r="L37" s="56">
        <f t="shared" si="5"/>
        <v>0</v>
      </c>
      <c r="M37" s="60">
        <v>0</v>
      </c>
      <c r="N37" s="56">
        <f t="shared" si="6"/>
        <v>0</v>
      </c>
      <c r="O37" s="56">
        <f t="shared" si="7"/>
        <v>0</v>
      </c>
      <c r="P37" s="60">
        <v>0</v>
      </c>
      <c r="Q37" s="56">
        <f t="shared" si="8"/>
        <v>0</v>
      </c>
      <c r="R37" s="56">
        <f t="shared" si="9"/>
        <v>0</v>
      </c>
      <c r="S37" s="60">
        <v>0</v>
      </c>
      <c r="T37" s="56">
        <f t="shared" si="10"/>
        <v>0</v>
      </c>
      <c r="U37" s="56">
        <f t="shared" si="11"/>
        <v>0</v>
      </c>
      <c r="V37" s="60">
        <v>0</v>
      </c>
      <c r="W37" s="56">
        <f t="shared" si="12"/>
        <v>0</v>
      </c>
      <c r="X37" s="56">
        <f t="shared" si="13"/>
        <v>0</v>
      </c>
      <c r="Y37" s="60">
        <v>0</v>
      </c>
      <c r="Z37" s="56">
        <f t="shared" si="14"/>
        <v>0</v>
      </c>
      <c r="AA37" s="56">
        <f t="shared" si="15"/>
        <v>0</v>
      </c>
      <c r="AB37" s="60">
        <v>0</v>
      </c>
      <c r="AC37" s="56">
        <f t="shared" si="16"/>
        <v>0</v>
      </c>
      <c r="AD37" s="56">
        <f t="shared" si="17"/>
        <v>0</v>
      </c>
      <c r="AE37" s="60">
        <v>0</v>
      </c>
      <c r="AF37" s="56">
        <f t="shared" si="18"/>
        <v>0</v>
      </c>
      <c r="AG37" s="56">
        <f t="shared" si="19"/>
        <v>0</v>
      </c>
      <c r="AH37" s="60">
        <v>0</v>
      </c>
      <c r="AI37" s="56">
        <f t="shared" si="20"/>
        <v>0</v>
      </c>
      <c r="AJ37" s="56">
        <f t="shared" si="21"/>
        <v>0</v>
      </c>
      <c r="AK37" s="60">
        <v>0</v>
      </c>
      <c r="AL37" s="56">
        <f t="shared" si="22"/>
        <v>0</v>
      </c>
      <c r="AM37" s="56">
        <f t="shared" si="23"/>
        <v>0</v>
      </c>
      <c r="AN37" s="60">
        <v>0</v>
      </c>
      <c r="AO37" s="56">
        <f t="shared" si="24"/>
        <v>0</v>
      </c>
      <c r="AP37" s="56">
        <f t="shared" si="25"/>
        <v>0</v>
      </c>
      <c r="AQ37" s="60">
        <v>0</v>
      </c>
      <c r="AR37" s="56">
        <f t="shared" si="26"/>
        <v>0</v>
      </c>
      <c r="AS37" s="56">
        <f t="shared" si="27"/>
        <v>0</v>
      </c>
      <c r="AT37" s="60"/>
      <c r="AU37" s="56">
        <f t="shared" si="28"/>
        <v>0</v>
      </c>
      <c r="AV37" s="56">
        <f t="shared" si="29"/>
        <v>0</v>
      </c>
      <c r="AW37" s="60"/>
      <c r="AX37" s="56">
        <f t="shared" si="30"/>
        <v>0</v>
      </c>
      <c r="AY37" s="56">
        <f t="shared" si="31"/>
        <v>0</v>
      </c>
      <c r="AZ37" s="60"/>
      <c r="BA37" s="56">
        <f t="shared" si="32"/>
        <v>0</v>
      </c>
      <c r="BB37" s="56">
        <f t="shared" si="33"/>
        <v>0</v>
      </c>
      <c r="BC37" s="60"/>
      <c r="BD37" s="56">
        <f t="shared" si="34"/>
        <v>0</v>
      </c>
      <c r="BE37" s="56">
        <f t="shared" si="35"/>
        <v>0</v>
      </c>
      <c r="BF37" s="60"/>
      <c r="BG37" s="56">
        <f t="shared" si="36"/>
        <v>0</v>
      </c>
      <c r="BH37" s="56">
        <f t="shared" si="37"/>
        <v>0</v>
      </c>
      <c r="BI37" s="60">
        <v>0</v>
      </c>
      <c r="BJ37" s="56">
        <f t="shared" si="38"/>
        <v>0</v>
      </c>
      <c r="BK37" s="56">
        <f t="shared" si="39"/>
        <v>0</v>
      </c>
      <c r="BL37" s="60"/>
      <c r="BM37" s="56">
        <f t="shared" si="40"/>
        <v>0</v>
      </c>
      <c r="BN37" s="56">
        <f t="shared" si="41"/>
        <v>0</v>
      </c>
      <c r="BO37" s="60"/>
      <c r="BP37" s="56">
        <f t="shared" si="42"/>
        <v>0</v>
      </c>
      <c r="BQ37" s="56">
        <f t="shared" si="43"/>
        <v>0</v>
      </c>
      <c r="BR37" s="60"/>
      <c r="BS37" s="56">
        <f t="shared" si="44"/>
        <v>0</v>
      </c>
      <c r="BT37" s="56">
        <f t="shared" si="45"/>
        <v>0</v>
      </c>
      <c r="BU37" s="58"/>
      <c r="BV37" s="56">
        <f t="shared" si="46"/>
        <v>0</v>
      </c>
      <c r="BW37" s="56">
        <f t="shared" si="47"/>
        <v>0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2"/>
      <c r="CK37" s="42"/>
      <c r="CL37" s="42"/>
      <c r="CM37" s="42"/>
    </row>
    <row r="38" spans="1:91" s="41" customFormat="1" ht="12.75">
      <c r="A38" s="53">
        <f t="shared" si="48"/>
        <v>44</v>
      </c>
      <c r="B38" s="54" t="s">
        <v>1</v>
      </c>
      <c r="C38" s="55">
        <f t="shared" si="49"/>
        <v>44.9</v>
      </c>
      <c r="D38" s="60">
        <v>0</v>
      </c>
      <c r="E38" s="56">
        <f t="shared" si="0"/>
        <v>0</v>
      </c>
      <c r="F38" s="56">
        <f t="shared" si="1"/>
        <v>0</v>
      </c>
      <c r="G38" s="60">
        <v>0</v>
      </c>
      <c r="H38" s="56">
        <f t="shared" si="2"/>
        <v>0</v>
      </c>
      <c r="I38" s="56">
        <f t="shared" si="3"/>
        <v>0</v>
      </c>
      <c r="J38" s="60">
        <v>0</v>
      </c>
      <c r="K38" s="56">
        <f t="shared" si="4"/>
        <v>0</v>
      </c>
      <c r="L38" s="56">
        <f t="shared" si="5"/>
        <v>0</v>
      </c>
      <c r="M38" s="60">
        <v>0</v>
      </c>
      <c r="N38" s="56">
        <f t="shared" si="6"/>
        <v>0</v>
      </c>
      <c r="O38" s="56">
        <f t="shared" si="7"/>
        <v>0</v>
      </c>
      <c r="P38" s="60">
        <v>0</v>
      </c>
      <c r="Q38" s="56">
        <f t="shared" si="8"/>
        <v>0</v>
      </c>
      <c r="R38" s="56">
        <f t="shared" si="9"/>
        <v>0</v>
      </c>
      <c r="S38" s="60">
        <v>0</v>
      </c>
      <c r="T38" s="56">
        <f t="shared" si="10"/>
        <v>0</v>
      </c>
      <c r="U38" s="56">
        <f t="shared" si="11"/>
        <v>0</v>
      </c>
      <c r="V38" s="60">
        <v>0</v>
      </c>
      <c r="W38" s="56">
        <f t="shared" si="12"/>
        <v>0</v>
      </c>
      <c r="X38" s="56">
        <f t="shared" si="13"/>
        <v>0</v>
      </c>
      <c r="Y38" s="60">
        <v>0</v>
      </c>
      <c r="Z38" s="56">
        <f t="shared" si="14"/>
        <v>0</v>
      </c>
      <c r="AA38" s="56">
        <f t="shared" si="15"/>
        <v>0</v>
      </c>
      <c r="AB38" s="60">
        <v>0</v>
      </c>
      <c r="AC38" s="56">
        <f t="shared" si="16"/>
        <v>0</v>
      </c>
      <c r="AD38" s="56">
        <f t="shared" si="17"/>
        <v>0</v>
      </c>
      <c r="AE38" s="60">
        <v>0</v>
      </c>
      <c r="AF38" s="56">
        <f t="shared" si="18"/>
        <v>0</v>
      </c>
      <c r="AG38" s="56">
        <f t="shared" si="19"/>
        <v>0</v>
      </c>
      <c r="AH38" s="60">
        <v>0</v>
      </c>
      <c r="AI38" s="56">
        <f t="shared" si="20"/>
        <v>0</v>
      </c>
      <c r="AJ38" s="56">
        <f t="shared" si="21"/>
        <v>0</v>
      </c>
      <c r="AK38" s="60">
        <v>0</v>
      </c>
      <c r="AL38" s="56">
        <f t="shared" si="22"/>
        <v>0</v>
      </c>
      <c r="AM38" s="56">
        <f t="shared" si="23"/>
        <v>0</v>
      </c>
      <c r="AN38" s="60">
        <v>0</v>
      </c>
      <c r="AO38" s="56">
        <f t="shared" si="24"/>
        <v>0</v>
      </c>
      <c r="AP38" s="56">
        <f t="shared" si="25"/>
        <v>0</v>
      </c>
      <c r="AQ38" s="60">
        <v>0</v>
      </c>
      <c r="AR38" s="56">
        <f t="shared" si="26"/>
        <v>0</v>
      </c>
      <c r="AS38" s="56">
        <f t="shared" si="27"/>
        <v>0</v>
      </c>
      <c r="AT38" s="60"/>
      <c r="AU38" s="56">
        <f t="shared" si="28"/>
        <v>0</v>
      </c>
      <c r="AV38" s="56">
        <f t="shared" si="29"/>
        <v>0</v>
      </c>
      <c r="AW38" s="60"/>
      <c r="AX38" s="56">
        <f t="shared" si="30"/>
        <v>0</v>
      </c>
      <c r="AY38" s="56">
        <f t="shared" si="31"/>
        <v>0</v>
      </c>
      <c r="AZ38" s="60"/>
      <c r="BA38" s="56">
        <f t="shared" si="32"/>
        <v>0</v>
      </c>
      <c r="BB38" s="56">
        <f t="shared" si="33"/>
        <v>0</v>
      </c>
      <c r="BC38" s="60"/>
      <c r="BD38" s="56">
        <f t="shared" si="34"/>
        <v>0</v>
      </c>
      <c r="BE38" s="56">
        <f t="shared" si="35"/>
        <v>0</v>
      </c>
      <c r="BF38" s="60"/>
      <c r="BG38" s="56">
        <f t="shared" si="36"/>
        <v>0</v>
      </c>
      <c r="BH38" s="56">
        <f t="shared" si="37"/>
        <v>0</v>
      </c>
      <c r="BI38" s="60">
        <v>0</v>
      </c>
      <c r="BJ38" s="56">
        <f t="shared" si="38"/>
        <v>0</v>
      </c>
      <c r="BK38" s="56">
        <f t="shared" si="39"/>
        <v>0</v>
      </c>
      <c r="BL38" s="60"/>
      <c r="BM38" s="56">
        <f t="shared" si="40"/>
        <v>0</v>
      </c>
      <c r="BN38" s="56">
        <f t="shared" si="41"/>
        <v>0</v>
      </c>
      <c r="BO38" s="60"/>
      <c r="BP38" s="56">
        <f t="shared" si="42"/>
        <v>0</v>
      </c>
      <c r="BQ38" s="56">
        <f t="shared" si="43"/>
        <v>0</v>
      </c>
      <c r="BR38" s="60"/>
      <c r="BS38" s="56">
        <f t="shared" si="44"/>
        <v>0</v>
      </c>
      <c r="BT38" s="56">
        <f t="shared" si="45"/>
        <v>0</v>
      </c>
      <c r="BU38" s="58"/>
      <c r="BV38" s="56">
        <f t="shared" si="46"/>
        <v>0</v>
      </c>
      <c r="BW38" s="56">
        <f t="shared" si="47"/>
        <v>0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2"/>
      <c r="CK38" s="42"/>
      <c r="CL38" s="42"/>
      <c r="CM38" s="42"/>
    </row>
    <row r="39" spans="1:91" s="41" customFormat="1" ht="12.75">
      <c r="A39" s="53">
        <f t="shared" si="48"/>
        <v>45</v>
      </c>
      <c r="B39" s="54" t="s">
        <v>1</v>
      </c>
      <c r="C39" s="55">
        <f t="shared" si="49"/>
        <v>45.9</v>
      </c>
      <c r="D39" s="60">
        <v>0</v>
      </c>
      <c r="E39" s="56">
        <f t="shared" si="0"/>
        <v>0</v>
      </c>
      <c r="F39" s="56">
        <f t="shared" si="1"/>
        <v>0</v>
      </c>
      <c r="G39" s="60">
        <v>0</v>
      </c>
      <c r="H39" s="56">
        <f t="shared" si="2"/>
        <v>0</v>
      </c>
      <c r="I39" s="56">
        <f t="shared" si="3"/>
        <v>0</v>
      </c>
      <c r="J39" s="60">
        <v>0</v>
      </c>
      <c r="K39" s="56">
        <f t="shared" si="4"/>
        <v>0</v>
      </c>
      <c r="L39" s="56">
        <f t="shared" si="5"/>
        <v>0</v>
      </c>
      <c r="M39" s="60">
        <v>0</v>
      </c>
      <c r="N39" s="56">
        <f t="shared" si="6"/>
        <v>0</v>
      </c>
      <c r="O39" s="56">
        <f t="shared" si="7"/>
        <v>0</v>
      </c>
      <c r="P39" s="60">
        <v>0</v>
      </c>
      <c r="Q39" s="56">
        <f t="shared" si="8"/>
        <v>0</v>
      </c>
      <c r="R39" s="56">
        <f t="shared" si="9"/>
        <v>0</v>
      </c>
      <c r="S39" s="60">
        <v>0</v>
      </c>
      <c r="T39" s="56">
        <f t="shared" si="10"/>
        <v>0</v>
      </c>
      <c r="U39" s="56">
        <f t="shared" si="11"/>
        <v>0</v>
      </c>
      <c r="V39" s="60">
        <v>0</v>
      </c>
      <c r="W39" s="56">
        <f t="shared" si="12"/>
        <v>0</v>
      </c>
      <c r="X39" s="56">
        <f t="shared" si="13"/>
        <v>0</v>
      </c>
      <c r="Y39" s="60">
        <v>0</v>
      </c>
      <c r="Z39" s="56">
        <f t="shared" si="14"/>
        <v>0</v>
      </c>
      <c r="AA39" s="56">
        <f t="shared" si="15"/>
        <v>0</v>
      </c>
      <c r="AB39" s="60">
        <v>0</v>
      </c>
      <c r="AC39" s="56">
        <f t="shared" si="16"/>
        <v>0</v>
      </c>
      <c r="AD39" s="56">
        <f t="shared" si="17"/>
        <v>0</v>
      </c>
      <c r="AE39" s="60">
        <v>0</v>
      </c>
      <c r="AF39" s="56">
        <f t="shared" si="18"/>
        <v>0</v>
      </c>
      <c r="AG39" s="56">
        <f t="shared" si="19"/>
        <v>0</v>
      </c>
      <c r="AH39" s="60">
        <v>0</v>
      </c>
      <c r="AI39" s="56">
        <f t="shared" si="20"/>
        <v>0</v>
      </c>
      <c r="AJ39" s="56">
        <f t="shared" si="21"/>
        <v>0</v>
      </c>
      <c r="AK39" s="60">
        <v>0</v>
      </c>
      <c r="AL39" s="56">
        <f t="shared" si="22"/>
        <v>0</v>
      </c>
      <c r="AM39" s="56">
        <f t="shared" si="23"/>
        <v>0</v>
      </c>
      <c r="AN39" s="60">
        <v>0</v>
      </c>
      <c r="AO39" s="56">
        <f t="shared" si="24"/>
        <v>0</v>
      </c>
      <c r="AP39" s="56">
        <f t="shared" si="25"/>
        <v>0</v>
      </c>
      <c r="AQ39" s="60">
        <v>0</v>
      </c>
      <c r="AR39" s="56">
        <f t="shared" si="26"/>
        <v>0</v>
      </c>
      <c r="AS39" s="56">
        <f t="shared" si="27"/>
        <v>0</v>
      </c>
      <c r="AT39" s="60"/>
      <c r="AU39" s="56">
        <f t="shared" si="28"/>
        <v>0</v>
      </c>
      <c r="AV39" s="56">
        <f t="shared" si="29"/>
        <v>0</v>
      </c>
      <c r="AW39" s="60"/>
      <c r="AX39" s="56">
        <f t="shared" si="30"/>
        <v>0</v>
      </c>
      <c r="AY39" s="56">
        <f t="shared" si="31"/>
        <v>0</v>
      </c>
      <c r="AZ39" s="60"/>
      <c r="BA39" s="56">
        <f t="shared" si="32"/>
        <v>0</v>
      </c>
      <c r="BB39" s="56">
        <f t="shared" si="33"/>
        <v>0</v>
      </c>
      <c r="BC39" s="60"/>
      <c r="BD39" s="56">
        <f t="shared" si="34"/>
        <v>0</v>
      </c>
      <c r="BE39" s="56">
        <f t="shared" si="35"/>
        <v>0</v>
      </c>
      <c r="BF39" s="60"/>
      <c r="BG39" s="56">
        <f t="shared" si="36"/>
        <v>0</v>
      </c>
      <c r="BH39" s="56">
        <f t="shared" si="37"/>
        <v>0</v>
      </c>
      <c r="BI39" s="60">
        <v>0</v>
      </c>
      <c r="BJ39" s="56">
        <f t="shared" si="38"/>
        <v>0</v>
      </c>
      <c r="BK39" s="56">
        <f t="shared" si="39"/>
        <v>0</v>
      </c>
      <c r="BL39" s="60"/>
      <c r="BM39" s="56">
        <f t="shared" si="40"/>
        <v>0</v>
      </c>
      <c r="BN39" s="56">
        <f t="shared" si="41"/>
        <v>0</v>
      </c>
      <c r="BO39" s="60"/>
      <c r="BP39" s="56">
        <f t="shared" si="42"/>
        <v>0</v>
      </c>
      <c r="BQ39" s="56">
        <f t="shared" si="43"/>
        <v>0</v>
      </c>
      <c r="BR39" s="60"/>
      <c r="BS39" s="56">
        <f t="shared" si="44"/>
        <v>0</v>
      </c>
      <c r="BT39" s="56">
        <f t="shared" si="45"/>
        <v>0</v>
      </c>
      <c r="BU39" s="58"/>
      <c r="BV39" s="56">
        <f t="shared" si="46"/>
        <v>0</v>
      </c>
      <c r="BW39" s="56">
        <f t="shared" si="47"/>
        <v>0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2"/>
      <c r="CK39" s="42"/>
      <c r="CL39" s="42"/>
      <c r="CM39" s="42"/>
    </row>
    <row r="40" spans="1:91" s="41" customFormat="1" ht="12.75">
      <c r="A40" s="53">
        <f t="shared" si="48"/>
        <v>46</v>
      </c>
      <c r="B40" s="54" t="s">
        <v>1</v>
      </c>
      <c r="C40" s="55">
        <f t="shared" si="49"/>
        <v>46.9</v>
      </c>
      <c r="D40" s="60">
        <v>0</v>
      </c>
      <c r="E40" s="56">
        <f t="shared" si="0"/>
        <v>0</v>
      </c>
      <c r="F40" s="56">
        <f t="shared" si="1"/>
        <v>0</v>
      </c>
      <c r="G40" s="60">
        <v>0</v>
      </c>
      <c r="H40" s="56">
        <f t="shared" si="2"/>
        <v>0</v>
      </c>
      <c r="I40" s="56">
        <f t="shared" si="3"/>
        <v>0</v>
      </c>
      <c r="J40" s="60">
        <v>0</v>
      </c>
      <c r="K40" s="56">
        <f t="shared" si="4"/>
        <v>0</v>
      </c>
      <c r="L40" s="56">
        <f t="shared" si="5"/>
        <v>0</v>
      </c>
      <c r="M40" s="60">
        <v>0</v>
      </c>
      <c r="N40" s="56">
        <f t="shared" si="6"/>
        <v>0</v>
      </c>
      <c r="O40" s="56">
        <f t="shared" si="7"/>
        <v>0</v>
      </c>
      <c r="P40" s="60">
        <v>0</v>
      </c>
      <c r="Q40" s="56">
        <f t="shared" si="8"/>
        <v>0</v>
      </c>
      <c r="R40" s="56">
        <f t="shared" si="9"/>
        <v>0</v>
      </c>
      <c r="S40" s="60">
        <v>0</v>
      </c>
      <c r="T40" s="56">
        <f t="shared" si="10"/>
        <v>0</v>
      </c>
      <c r="U40" s="56">
        <f t="shared" si="11"/>
        <v>0</v>
      </c>
      <c r="V40" s="60">
        <v>0</v>
      </c>
      <c r="W40" s="56">
        <f t="shared" si="12"/>
        <v>0</v>
      </c>
      <c r="X40" s="56">
        <f t="shared" si="13"/>
        <v>0</v>
      </c>
      <c r="Y40" s="60">
        <v>0</v>
      </c>
      <c r="Z40" s="56">
        <f t="shared" si="14"/>
        <v>0</v>
      </c>
      <c r="AA40" s="56">
        <f t="shared" si="15"/>
        <v>0</v>
      </c>
      <c r="AB40" s="60">
        <v>0</v>
      </c>
      <c r="AC40" s="56">
        <f t="shared" si="16"/>
        <v>0</v>
      </c>
      <c r="AD40" s="56">
        <f t="shared" si="17"/>
        <v>0</v>
      </c>
      <c r="AE40" s="60">
        <v>0</v>
      </c>
      <c r="AF40" s="56">
        <f t="shared" si="18"/>
        <v>0</v>
      </c>
      <c r="AG40" s="56">
        <f t="shared" si="19"/>
        <v>0</v>
      </c>
      <c r="AH40" s="60">
        <v>0</v>
      </c>
      <c r="AI40" s="56">
        <f t="shared" si="20"/>
        <v>0</v>
      </c>
      <c r="AJ40" s="56">
        <f t="shared" si="21"/>
        <v>0</v>
      </c>
      <c r="AK40" s="60">
        <v>0</v>
      </c>
      <c r="AL40" s="56">
        <f t="shared" si="22"/>
        <v>0</v>
      </c>
      <c r="AM40" s="56">
        <f t="shared" si="23"/>
        <v>0</v>
      </c>
      <c r="AN40" s="60">
        <v>0</v>
      </c>
      <c r="AO40" s="56">
        <f t="shared" si="24"/>
        <v>0</v>
      </c>
      <c r="AP40" s="56">
        <f t="shared" si="25"/>
        <v>0</v>
      </c>
      <c r="AQ40" s="60">
        <v>0</v>
      </c>
      <c r="AR40" s="56">
        <f t="shared" si="26"/>
        <v>0</v>
      </c>
      <c r="AS40" s="56">
        <f t="shared" si="27"/>
        <v>0</v>
      </c>
      <c r="AT40" s="60"/>
      <c r="AU40" s="56">
        <f t="shared" si="28"/>
        <v>0</v>
      </c>
      <c r="AV40" s="56">
        <f t="shared" si="29"/>
        <v>0</v>
      </c>
      <c r="AW40" s="60"/>
      <c r="AX40" s="56">
        <f t="shared" si="30"/>
        <v>0</v>
      </c>
      <c r="AY40" s="56">
        <f t="shared" si="31"/>
        <v>0</v>
      </c>
      <c r="AZ40" s="60"/>
      <c r="BA40" s="56">
        <f t="shared" si="32"/>
        <v>0</v>
      </c>
      <c r="BB40" s="56">
        <f t="shared" si="33"/>
        <v>0</v>
      </c>
      <c r="BC40" s="60"/>
      <c r="BD40" s="56">
        <f t="shared" si="34"/>
        <v>0</v>
      </c>
      <c r="BE40" s="56">
        <f t="shared" si="35"/>
        <v>0</v>
      </c>
      <c r="BF40" s="60"/>
      <c r="BG40" s="56">
        <f t="shared" si="36"/>
        <v>0</v>
      </c>
      <c r="BH40" s="56">
        <f t="shared" si="37"/>
        <v>0</v>
      </c>
      <c r="BI40" s="60">
        <v>0</v>
      </c>
      <c r="BJ40" s="56">
        <f t="shared" si="38"/>
        <v>0</v>
      </c>
      <c r="BK40" s="56">
        <f t="shared" si="39"/>
        <v>0</v>
      </c>
      <c r="BL40" s="60"/>
      <c r="BM40" s="56">
        <f t="shared" si="40"/>
        <v>0</v>
      </c>
      <c r="BN40" s="56">
        <f t="shared" si="41"/>
        <v>0</v>
      </c>
      <c r="BO40" s="60"/>
      <c r="BP40" s="56">
        <f t="shared" si="42"/>
        <v>0</v>
      </c>
      <c r="BQ40" s="56">
        <f t="shared" si="43"/>
        <v>0</v>
      </c>
      <c r="BR40" s="60"/>
      <c r="BS40" s="56">
        <f t="shared" si="44"/>
        <v>0</v>
      </c>
      <c r="BT40" s="56">
        <f t="shared" si="45"/>
        <v>0</v>
      </c>
      <c r="BU40" s="58"/>
      <c r="BV40" s="56">
        <f t="shared" si="46"/>
        <v>0</v>
      </c>
      <c r="BW40" s="56">
        <f t="shared" si="47"/>
        <v>0</v>
      </c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2"/>
      <c r="CK40" s="42"/>
      <c r="CL40" s="42"/>
      <c r="CM40" s="42"/>
    </row>
    <row r="41" spans="1:91" s="41" customFormat="1" ht="12.75">
      <c r="A41" s="53">
        <f t="shared" si="48"/>
        <v>47</v>
      </c>
      <c r="B41" s="54" t="s">
        <v>1</v>
      </c>
      <c r="C41" s="55">
        <f t="shared" si="49"/>
        <v>47.9</v>
      </c>
      <c r="D41" s="60">
        <v>0</v>
      </c>
      <c r="E41" s="56">
        <f t="shared" si="0"/>
        <v>0</v>
      </c>
      <c r="F41" s="56">
        <f t="shared" si="1"/>
        <v>0</v>
      </c>
      <c r="G41" s="60">
        <v>0</v>
      </c>
      <c r="H41" s="56">
        <f t="shared" si="2"/>
        <v>0</v>
      </c>
      <c r="I41" s="56">
        <f t="shared" si="3"/>
        <v>0</v>
      </c>
      <c r="J41" s="60">
        <v>0</v>
      </c>
      <c r="K41" s="56">
        <f t="shared" si="4"/>
        <v>0</v>
      </c>
      <c r="L41" s="56">
        <f t="shared" si="5"/>
        <v>0</v>
      </c>
      <c r="M41" s="60">
        <v>0</v>
      </c>
      <c r="N41" s="56">
        <f t="shared" si="6"/>
        <v>0</v>
      </c>
      <c r="O41" s="56">
        <f t="shared" si="7"/>
        <v>0</v>
      </c>
      <c r="P41" s="60">
        <v>0</v>
      </c>
      <c r="Q41" s="56">
        <f t="shared" si="8"/>
        <v>0</v>
      </c>
      <c r="R41" s="56">
        <f t="shared" si="9"/>
        <v>0</v>
      </c>
      <c r="S41" s="60">
        <v>0</v>
      </c>
      <c r="T41" s="56">
        <f t="shared" si="10"/>
        <v>0</v>
      </c>
      <c r="U41" s="56">
        <f t="shared" si="11"/>
        <v>0</v>
      </c>
      <c r="V41" s="60">
        <v>0</v>
      </c>
      <c r="W41" s="56">
        <f t="shared" si="12"/>
        <v>0</v>
      </c>
      <c r="X41" s="56">
        <f t="shared" si="13"/>
        <v>0</v>
      </c>
      <c r="Y41" s="60">
        <v>0</v>
      </c>
      <c r="Z41" s="56">
        <f t="shared" si="14"/>
        <v>0</v>
      </c>
      <c r="AA41" s="56">
        <f t="shared" si="15"/>
        <v>0</v>
      </c>
      <c r="AB41" s="60">
        <v>0</v>
      </c>
      <c r="AC41" s="56">
        <f t="shared" si="16"/>
        <v>0</v>
      </c>
      <c r="AD41" s="56">
        <f t="shared" si="17"/>
        <v>0</v>
      </c>
      <c r="AE41" s="60">
        <v>0</v>
      </c>
      <c r="AF41" s="56">
        <f t="shared" si="18"/>
        <v>0</v>
      </c>
      <c r="AG41" s="56">
        <f t="shared" si="19"/>
        <v>0</v>
      </c>
      <c r="AH41" s="60">
        <v>0</v>
      </c>
      <c r="AI41" s="56">
        <f t="shared" si="20"/>
        <v>0</v>
      </c>
      <c r="AJ41" s="56">
        <f t="shared" si="21"/>
        <v>0</v>
      </c>
      <c r="AK41" s="60">
        <v>0</v>
      </c>
      <c r="AL41" s="56">
        <f t="shared" si="22"/>
        <v>0</v>
      </c>
      <c r="AM41" s="56">
        <f t="shared" si="23"/>
        <v>0</v>
      </c>
      <c r="AN41" s="60">
        <v>0</v>
      </c>
      <c r="AO41" s="56">
        <f t="shared" si="24"/>
        <v>0</v>
      </c>
      <c r="AP41" s="56">
        <f t="shared" si="25"/>
        <v>0</v>
      </c>
      <c r="AQ41" s="60">
        <v>0</v>
      </c>
      <c r="AR41" s="56">
        <f t="shared" si="26"/>
        <v>0</v>
      </c>
      <c r="AS41" s="56">
        <f t="shared" si="27"/>
        <v>0</v>
      </c>
      <c r="AT41" s="60"/>
      <c r="AU41" s="56">
        <f t="shared" si="28"/>
        <v>0</v>
      </c>
      <c r="AV41" s="56">
        <f t="shared" si="29"/>
        <v>0</v>
      </c>
      <c r="AW41" s="60"/>
      <c r="AX41" s="56">
        <f t="shared" si="30"/>
        <v>0</v>
      </c>
      <c r="AY41" s="56">
        <f t="shared" si="31"/>
        <v>0</v>
      </c>
      <c r="AZ41" s="60"/>
      <c r="BA41" s="56">
        <f t="shared" si="32"/>
        <v>0</v>
      </c>
      <c r="BB41" s="56">
        <f t="shared" si="33"/>
        <v>0</v>
      </c>
      <c r="BC41" s="60"/>
      <c r="BD41" s="56">
        <f t="shared" si="34"/>
        <v>0</v>
      </c>
      <c r="BE41" s="56">
        <f t="shared" si="35"/>
        <v>0</v>
      </c>
      <c r="BF41" s="60"/>
      <c r="BG41" s="56">
        <f t="shared" si="36"/>
        <v>0</v>
      </c>
      <c r="BH41" s="56">
        <f t="shared" si="37"/>
        <v>0</v>
      </c>
      <c r="BI41" s="60">
        <v>0</v>
      </c>
      <c r="BJ41" s="56">
        <f t="shared" si="38"/>
        <v>0</v>
      </c>
      <c r="BK41" s="56">
        <f t="shared" si="39"/>
        <v>0</v>
      </c>
      <c r="BL41" s="60"/>
      <c r="BM41" s="56">
        <f t="shared" si="40"/>
        <v>0</v>
      </c>
      <c r="BN41" s="56">
        <f t="shared" si="41"/>
        <v>0</v>
      </c>
      <c r="BO41" s="60"/>
      <c r="BP41" s="56">
        <f t="shared" si="42"/>
        <v>0</v>
      </c>
      <c r="BQ41" s="56">
        <f t="shared" si="43"/>
        <v>0</v>
      </c>
      <c r="BR41" s="60"/>
      <c r="BS41" s="56">
        <f t="shared" si="44"/>
        <v>0</v>
      </c>
      <c r="BT41" s="56">
        <f t="shared" si="45"/>
        <v>0</v>
      </c>
      <c r="BU41" s="58"/>
      <c r="BV41" s="56">
        <f t="shared" si="46"/>
        <v>0</v>
      </c>
      <c r="BW41" s="56">
        <f t="shared" si="47"/>
        <v>0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2"/>
      <c r="CK41" s="42"/>
      <c r="CL41" s="42"/>
      <c r="CM41" s="42"/>
    </row>
    <row r="42" spans="1:91" s="41" customFormat="1" ht="12.75">
      <c r="A42" s="64">
        <f t="shared" si="48"/>
        <v>48</v>
      </c>
      <c r="B42" s="43" t="s">
        <v>1</v>
      </c>
      <c r="C42" s="65">
        <f t="shared" si="49"/>
        <v>48.9</v>
      </c>
      <c r="D42" s="48">
        <v>0</v>
      </c>
      <c r="E42" s="165">
        <f t="shared" si="0"/>
        <v>0</v>
      </c>
      <c r="F42" s="166">
        <f t="shared" si="1"/>
        <v>0</v>
      </c>
      <c r="G42" s="48">
        <v>0</v>
      </c>
      <c r="H42" s="165">
        <f t="shared" si="2"/>
        <v>0</v>
      </c>
      <c r="I42" s="166">
        <f t="shared" si="3"/>
        <v>0</v>
      </c>
      <c r="J42" s="48">
        <v>0</v>
      </c>
      <c r="K42" s="165">
        <f t="shared" si="4"/>
        <v>0</v>
      </c>
      <c r="L42" s="166">
        <f t="shared" si="5"/>
        <v>0</v>
      </c>
      <c r="M42" s="48">
        <v>0</v>
      </c>
      <c r="N42" s="165">
        <f t="shared" si="6"/>
        <v>0</v>
      </c>
      <c r="O42" s="166">
        <f t="shared" si="7"/>
        <v>0</v>
      </c>
      <c r="P42" s="48">
        <v>0</v>
      </c>
      <c r="Q42" s="165">
        <f t="shared" si="8"/>
        <v>0</v>
      </c>
      <c r="R42" s="166">
        <f t="shared" si="9"/>
        <v>0</v>
      </c>
      <c r="S42" s="48">
        <v>0</v>
      </c>
      <c r="T42" s="165">
        <f t="shared" si="10"/>
        <v>0</v>
      </c>
      <c r="U42" s="166">
        <f t="shared" si="11"/>
        <v>0</v>
      </c>
      <c r="V42" s="48">
        <v>0</v>
      </c>
      <c r="W42" s="165">
        <f t="shared" si="12"/>
        <v>0</v>
      </c>
      <c r="X42" s="166">
        <f t="shared" si="13"/>
        <v>0</v>
      </c>
      <c r="Y42" s="48">
        <v>0</v>
      </c>
      <c r="Z42" s="165">
        <f t="shared" si="14"/>
        <v>0</v>
      </c>
      <c r="AA42" s="166">
        <f t="shared" si="15"/>
        <v>0</v>
      </c>
      <c r="AB42" s="48">
        <v>0</v>
      </c>
      <c r="AC42" s="165">
        <f t="shared" si="16"/>
        <v>0</v>
      </c>
      <c r="AD42" s="166">
        <f t="shared" si="17"/>
        <v>0</v>
      </c>
      <c r="AE42" s="48">
        <v>0</v>
      </c>
      <c r="AF42" s="165">
        <f t="shared" si="18"/>
        <v>0</v>
      </c>
      <c r="AG42" s="166">
        <f t="shared" si="19"/>
        <v>0</v>
      </c>
      <c r="AH42" s="48">
        <v>0</v>
      </c>
      <c r="AI42" s="165">
        <f t="shared" si="20"/>
        <v>0</v>
      </c>
      <c r="AJ42" s="166">
        <f t="shared" si="21"/>
        <v>0</v>
      </c>
      <c r="AK42" s="48">
        <v>0</v>
      </c>
      <c r="AL42" s="165">
        <f t="shared" si="22"/>
        <v>0</v>
      </c>
      <c r="AM42" s="166">
        <f t="shared" si="23"/>
        <v>0</v>
      </c>
      <c r="AN42" s="48">
        <v>0</v>
      </c>
      <c r="AO42" s="165">
        <f t="shared" si="24"/>
        <v>0</v>
      </c>
      <c r="AP42" s="166">
        <f t="shared" si="25"/>
        <v>0</v>
      </c>
      <c r="AQ42" s="48">
        <v>0</v>
      </c>
      <c r="AR42" s="165">
        <f t="shared" si="26"/>
        <v>0</v>
      </c>
      <c r="AS42" s="166">
        <f t="shared" si="27"/>
        <v>0</v>
      </c>
      <c r="AT42" s="48"/>
      <c r="AU42" s="165">
        <f t="shared" si="28"/>
        <v>0</v>
      </c>
      <c r="AV42" s="166">
        <f t="shared" si="29"/>
        <v>0</v>
      </c>
      <c r="AW42" s="48"/>
      <c r="AX42" s="165">
        <f t="shared" si="30"/>
        <v>0</v>
      </c>
      <c r="AY42" s="166">
        <f t="shared" si="31"/>
        <v>0</v>
      </c>
      <c r="AZ42" s="48"/>
      <c r="BA42" s="165">
        <f t="shared" si="32"/>
        <v>0</v>
      </c>
      <c r="BB42" s="166">
        <f t="shared" si="33"/>
        <v>0</v>
      </c>
      <c r="BC42" s="48">
        <v>0</v>
      </c>
      <c r="BD42" s="165">
        <f t="shared" si="34"/>
        <v>0</v>
      </c>
      <c r="BE42" s="166">
        <f t="shared" si="35"/>
        <v>0</v>
      </c>
      <c r="BF42" s="48"/>
      <c r="BG42" s="165">
        <f t="shared" si="36"/>
        <v>0</v>
      </c>
      <c r="BH42" s="166">
        <f t="shared" si="37"/>
        <v>0</v>
      </c>
      <c r="BI42" s="48">
        <v>0</v>
      </c>
      <c r="BJ42" s="165">
        <f t="shared" si="38"/>
        <v>0</v>
      </c>
      <c r="BK42" s="166">
        <f t="shared" si="39"/>
        <v>0</v>
      </c>
      <c r="BL42" s="48"/>
      <c r="BM42" s="165">
        <f t="shared" si="40"/>
        <v>0</v>
      </c>
      <c r="BN42" s="166">
        <f t="shared" si="41"/>
        <v>0</v>
      </c>
      <c r="BO42" s="48"/>
      <c r="BP42" s="165">
        <f t="shared" si="42"/>
        <v>0</v>
      </c>
      <c r="BQ42" s="166">
        <f t="shared" si="43"/>
        <v>0</v>
      </c>
      <c r="BR42" s="48"/>
      <c r="BS42" s="165">
        <f t="shared" si="44"/>
        <v>0</v>
      </c>
      <c r="BT42" s="166">
        <f t="shared" si="45"/>
        <v>0</v>
      </c>
      <c r="BU42" s="66"/>
      <c r="BV42" s="165">
        <f t="shared" si="46"/>
        <v>0</v>
      </c>
      <c r="BW42" s="166">
        <f t="shared" si="47"/>
        <v>0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2"/>
      <c r="CK42" s="42"/>
      <c r="CL42" s="42"/>
      <c r="CM42" s="42"/>
    </row>
    <row r="43" spans="1:91" s="41" customFormat="1" ht="12.75">
      <c r="A43" s="67" t="s">
        <v>2</v>
      </c>
      <c r="B43" s="68"/>
      <c r="C43" s="68"/>
      <c r="D43" s="47">
        <f aca="true" t="shared" si="50" ref="D43:AI43">SUM(D4:D42)</f>
        <v>7</v>
      </c>
      <c r="E43" s="47">
        <f t="shared" si="50"/>
        <v>262.5</v>
      </c>
      <c r="F43" s="69">
        <f t="shared" si="50"/>
        <v>4145.348174808309</v>
      </c>
      <c r="G43" s="69">
        <f t="shared" si="50"/>
        <v>8</v>
      </c>
      <c r="H43" s="53">
        <f t="shared" si="50"/>
        <v>290</v>
      </c>
      <c r="I43" s="69">
        <f t="shared" si="50"/>
        <v>4220.9303783277055</v>
      </c>
      <c r="J43" s="47">
        <f t="shared" si="50"/>
        <v>9</v>
      </c>
      <c r="K43" s="47">
        <f t="shared" si="50"/>
        <v>317.5</v>
      </c>
      <c r="L43" s="69">
        <f t="shared" si="50"/>
        <v>4329.1395657724315</v>
      </c>
      <c r="M43" s="47">
        <f t="shared" si="50"/>
        <v>11</v>
      </c>
      <c r="N43" s="47">
        <f t="shared" si="50"/>
        <v>363.5</v>
      </c>
      <c r="O43" s="69">
        <f t="shared" si="50"/>
        <v>4227.9459257565595</v>
      </c>
      <c r="P43" s="47">
        <f t="shared" si="50"/>
        <v>12</v>
      </c>
      <c r="Q43" s="47">
        <f t="shared" si="50"/>
        <v>394</v>
      </c>
      <c r="R43" s="69">
        <f t="shared" si="50"/>
        <v>4509.189623834616</v>
      </c>
      <c r="S43" s="47">
        <f t="shared" si="50"/>
        <v>12</v>
      </c>
      <c r="T43" s="47">
        <f t="shared" si="50"/>
        <v>389</v>
      </c>
      <c r="U43" s="69">
        <f t="shared" si="50"/>
        <v>4324.012570057487</v>
      </c>
      <c r="V43" s="47">
        <f t="shared" si="50"/>
        <v>12</v>
      </c>
      <c r="W43" s="47">
        <f t="shared" si="50"/>
        <v>375</v>
      </c>
      <c r="X43" s="69">
        <f t="shared" si="50"/>
        <v>3812.961479981034</v>
      </c>
      <c r="Y43" s="47">
        <f t="shared" si="50"/>
        <v>13</v>
      </c>
      <c r="Z43" s="47">
        <f t="shared" si="50"/>
        <v>401.5</v>
      </c>
      <c r="AA43" s="69">
        <f t="shared" si="50"/>
        <v>3972.656364682858</v>
      </c>
      <c r="AB43" s="47">
        <f t="shared" si="50"/>
        <v>15</v>
      </c>
      <c r="AC43" s="47">
        <f t="shared" si="50"/>
        <v>447.5</v>
      </c>
      <c r="AD43" s="69">
        <f t="shared" si="50"/>
        <v>4080.6397974390225</v>
      </c>
      <c r="AE43" s="47">
        <f t="shared" si="50"/>
        <v>5</v>
      </c>
      <c r="AF43" s="47">
        <f t="shared" si="50"/>
        <v>189.5</v>
      </c>
      <c r="AG43" s="69">
        <f t="shared" si="50"/>
        <v>3077.216598039191</v>
      </c>
      <c r="AH43" s="47">
        <f t="shared" si="50"/>
        <v>12</v>
      </c>
      <c r="AI43" s="47">
        <f t="shared" si="50"/>
        <v>413</v>
      </c>
      <c r="AJ43" s="69">
        <f aca="true" t="shared" si="51" ref="AJ43:BO43">SUM(AJ4:AJ42)</f>
        <v>5293.226738317423</v>
      </c>
      <c r="AK43" s="47">
        <f t="shared" si="51"/>
        <v>13</v>
      </c>
      <c r="AL43" s="47">
        <f t="shared" si="51"/>
        <v>427.5</v>
      </c>
      <c r="AM43" s="69">
        <f t="shared" si="51"/>
        <v>4933.53981223503</v>
      </c>
      <c r="AN43" s="47">
        <f t="shared" si="51"/>
        <v>13</v>
      </c>
      <c r="AO43" s="47">
        <f t="shared" si="51"/>
        <v>412.5</v>
      </c>
      <c r="AP43" s="69">
        <f t="shared" si="51"/>
        <v>4360.934883940263</v>
      </c>
      <c r="AQ43" s="47">
        <f t="shared" si="51"/>
        <v>16</v>
      </c>
      <c r="AR43" s="47">
        <f t="shared" si="51"/>
        <v>492</v>
      </c>
      <c r="AS43" s="69">
        <f t="shared" si="51"/>
        <v>4818.561272096391</v>
      </c>
      <c r="AT43" s="47">
        <f t="shared" si="51"/>
        <v>20</v>
      </c>
      <c r="AU43" s="47">
        <f t="shared" si="51"/>
        <v>597</v>
      </c>
      <c r="AV43" s="69">
        <f t="shared" si="51"/>
        <v>5446.365700306695</v>
      </c>
      <c r="AW43" s="47">
        <f t="shared" si="51"/>
        <v>30</v>
      </c>
      <c r="AX43" s="47">
        <f t="shared" si="51"/>
        <v>869</v>
      </c>
      <c r="AY43" s="69">
        <f t="shared" si="51"/>
        <v>7384.557584232078</v>
      </c>
      <c r="AZ43" s="47">
        <f t="shared" si="51"/>
        <v>30</v>
      </c>
      <c r="BA43" s="69">
        <f t="shared" si="51"/>
        <v>809</v>
      </c>
      <c r="BB43" s="69">
        <f t="shared" si="51"/>
        <v>5799.785815505418</v>
      </c>
      <c r="BC43" s="47">
        <f t="shared" si="51"/>
        <v>30</v>
      </c>
      <c r="BD43" s="69">
        <f t="shared" si="51"/>
        <v>786</v>
      </c>
      <c r="BE43" s="69">
        <f t="shared" si="51"/>
        <v>5251.417782579857</v>
      </c>
      <c r="BF43" s="47">
        <f t="shared" si="51"/>
        <v>30</v>
      </c>
      <c r="BG43" s="69">
        <f t="shared" si="51"/>
        <v>718</v>
      </c>
      <c r="BH43" s="69">
        <f t="shared" si="51"/>
        <v>3864.5001523371607</v>
      </c>
      <c r="BI43" s="47">
        <f t="shared" si="51"/>
        <v>30</v>
      </c>
      <c r="BJ43" s="47">
        <f t="shared" si="51"/>
        <v>666</v>
      </c>
      <c r="BK43" s="69">
        <f t="shared" si="51"/>
        <v>2995.0771629057176</v>
      </c>
      <c r="BL43" s="47">
        <f t="shared" si="51"/>
        <v>30</v>
      </c>
      <c r="BM43" s="47">
        <f t="shared" si="51"/>
        <v>609</v>
      </c>
      <c r="BN43" s="69">
        <f t="shared" si="51"/>
        <v>2215.5206196388135</v>
      </c>
      <c r="BO43" s="47">
        <f t="shared" si="51"/>
        <v>30</v>
      </c>
      <c r="BP43" s="47">
        <f aca="true" t="shared" si="52" ref="BP43:BW43">SUM(BP4:BP42)</f>
        <v>589</v>
      </c>
      <c r="BQ43" s="69">
        <f t="shared" si="52"/>
        <v>1976.6634908383553</v>
      </c>
      <c r="BR43" s="47">
        <f t="shared" si="52"/>
        <v>30</v>
      </c>
      <c r="BS43" s="47">
        <f t="shared" si="52"/>
        <v>550</v>
      </c>
      <c r="BT43" s="69">
        <f t="shared" si="52"/>
        <v>1576.8121559993408</v>
      </c>
      <c r="BU43" s="57">
        <f t="shared" si="52"/>
        <v>60</v>
      </c>
      <c r="BV43" s="47">
        <f t="shared" si="52"/>
        <v>958</v>
      </c>
      <c r="BW43" s="69">
        <f t="shared" si="52"/>
        <v>1988.6637552396635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2"/>
      <c r="CK43" s="42"/>
      <c r="CL43" s="42"/>
      <c r="CM43" s="42"/>
    </row>
    <row r="44" spans="1:91" s="41" customFormat="1" ht="12.75">
      <c r="A44" s="67" t="s">
        <v>49</v>
      </c>
      <c r="B44" s="68"/>
      <c r="C44" s="68"/>
      <c r="D44" s="53">
        <f>E43/D43</f>
        <v>37.5</v>
      </c>
      <c r="E44" s="53"/>
      <c r="F44" s="53"/>
      <c r="G44" s="53">
        <f>H43/G43</f>
        <v>36.25</v>
      </c>
      <c r="H44" s="53"/>
      <c r="I44" s="53"/>
      <c r="J44" s="53">
        <f>K43/J43</f>
        <v>35.27777777777778</v>
      </c>
      <c r="K44" s="53"/>
      <c r="L44" s="53"/>
      <c r="M44" s="53">
        <f>N43/M43</f>
        <v>33.04545454545455</v>
      </c>
      <c r="N44" s="53"/>
      <c r="O44" s="53"/>
      <c r="P44" s="53">
        <f>Q43/P43</f>
        <v>32.833333333333336</v>
      </c>
      <c r="Q44" s="53"/>
      <c r="R44" s="53"/>
      <c r="S44" s="53">
        <f>T43/S43</f>
        <v>32.416666666666664</v>
      </c>
      <c r="T44" s="53"/>
      <c r="U44" s="53"/>
      <c r="V44" s="53">
        <f>W43/V43</f>
        <v>31.25</v>
      </c>
      <c r="W44" s="53"/>
      <c r="X44" s="53"/>
      <c r="Y44" s="53">
        <f>Z43/Y43</f>
        <v>30.884615384615383</v>
      </c>
      <c r="Z44" s="53"/>
      <c r="AA44" s="53"/>
      <c r="AB44" s="53">
        <f>AC43/AB43</f>
        <v>29.833333333333332</v>
      </c>
      <c r="AC44" s="53"/>
      <c r="AD44" s="53"/>
      <c r="AE44" s="53">
        <f>AF43/AE43</f>
        <v>37.9</v>
      </c>
      <c r="AF44" s="53"/>
      <c r="AG44" s="53"/>
      <c r="AH44" s="53">
        <f>AI43/AH43</f>
        <v>34.416666666666664</v>
      </c>
      <c r="AI44" s="53"/>
      <c r="AJ44" s="53"/>
      <c r="AK44" s="53">
        <f>AL43/AK43</f>
        <v>32.88461538461539</v>
      </c>
      <c r="AL44" s="53"/>
      <c r="AM44" s="53"/>
      <c r="AN44" s="53">
        <f>AO43/AN43</f>
        <v>31.73076923076923</v>
      </c>
      <c r="AO44" s="53"/>
      <c r="AP44" s="53"/>
      <c r="AQ44" s="53">
        <f>AR43/AQ43</f>
        <v>30.75</v>
      </c>
      <c r="AR44" s="53"/>
      <c r="AS44" s="53"/>
      <c r="AT44" s="53">
        <f>AU43/AT43</f>
        <v>29.85</v>
      </c>
      <c r="AU44" s="53"/>
      <c r="AV44" s="53"/>
      <c r="AW44" s="53">
        <f>AX43/AW43</f>
        <v>28.966666666666665</v>
      </c>
      <c r="AX44" s="53"/>
      <c r="AY44" s="53"/>
      <c r="AZ44" s="53">
        <f>BA43/AZ43</f>
        <v>26.966666666666665</v>
      </c>
      <c r="BA44" s="53"/>
      <c r="BB44" s="53"/>
      <c r="BC44" s="53">
        <f>BD43/BC43</f>
        <v>26.2</v>
      </c>
      <c r="BD44" s="53"/>
      <c r="BE44" s="53"/>
      <c r="BF44" s="53">
        <f>BG43/BF43</f>
        <v>23.933333333333334</v>
      </c>
      <c r="BG44" s="53"/>
      <c r="BH44" s="53"/>
      <c r="BI44" s="53">
        <f>BJ43/BI43</f>
        <v>22.2</v>
      </c>
      <c r="BJ44" s="53"/>
      <c r="BK44" s="53"/>
      <c r="BL44" s="53">
        <f>BM43/BL43</f>
        <v>20.3</v>
      </c>
      <c r="BM44" s="53"/>
      <c r="BN44" s="53"/>
      <c r="BO44" s="53">
        <f>BP43/BO43</f>
        <v>19.633333333333333</v>
      </c>
      <c r="BP44" s="53"/>
      <c r="BQ44" s="53"/>
      <c r="BR44" s="53">
        <f>BS43/BR43</f>
        <v>18.333333333333332</v>
      </c>
      <c r="BS44" s="53"/>
      <c r="BT44" s="53"/>
      <c r="BU44" s="70">
        <f>BV43/BU43</f>
        <v>15.966666666666667</v>
      </c>
      <c r="BV44" s="53"/>
      <c r="BW44" s="53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42"/>
      <c r="CK44" s="42"/>
      <c r="CL44" s="42"/>
      <c r="CM44" s="42"/>
    </row>
    <row r="45" spans="1:91" s="41" customFormat="1" ht="12.75">
      <c r="A45" s="67" t="s">
        <v>3</v>
      </c>
      <c r="B45" s="68"/>
      <c r="C45" s="68"/>
      <c r="D45" s="47">
        <v>5</v>
      </c>
      <c r="E45" s="47"/>
      <c r="F45" s="47"/>
      <c r="G45" s="47">
        <v>3</v>
      </c>
      <c r="H45" s="47"/>
      <c r="I45" s="47"/>
      <c r="J45" s="47">
        <v>9</v>
      </c>
      <c r="K45" s="47"/>
      <c r="L45" s="47"/>
      <c r="M45" s="47">
        <v>10</v>
      </c>
      <c r="N45" s="47"/>
      <c r="O45" s="47"/>
      <c r="P45" s="47">
        <v>11</v>
      </c>
      <c r="Q45" s="47"/>
      <c r="R45" s="47"/>
      <c r="S45" s="47">
        <v>13</v>
      </c>
      <c r="T45" s="47"/>
      <c r="U45" s="47"/>
      <c r="V45" s="47">
        <v>14</v>
      </c>
      <c r="W45" s="47"/>
      <c r="X45" s="47"/>
      <c r="Y45" s="47">
        <v>7</v>
      </c>
      <c r="Z45" s="47"/>
      <c r="AA45" s="47"/>
      <c r="AB45" s="47">
        <v>20</v>
      </c>
      <c r="AC45" s="47"/>
      <c r="AD45" s="47"/>
      <c r="AE45" s="47">
        <v>1</v>
      </c>
      <c r="AF45" s="47"/>
      <c r="AG45" s="47"/>
      <c r="AH45" s="47">
        <v>2</v>
      </c>
      <c r="AI45" s="47"/>
      <c r="AJ45" s="47"/>
      <c r="AK45" s="47">
        <v>2</v>
      </c>
      <c r="AL45" s="47"/>
      <c r="AM45" s="47"/>
      <c r="AN45" s="47">
        <v>3</v>
      </c>
      <c r="AO45" s="47"/>
      <c r="AP45" s="47"/>
      <c r="AQ45" s="47">
        <v>3</v>
      </c>
      <c r="AR45" s="47"/>
      <c r="AS45" s="47"/>
      <c r="AT45" s="47">
        <v>2</v>
      </c>
      <c r="AU45" s="47"/>
      <c r="AV45" s="47"/>
      <c r="AW45" s="47">
        <v>4</v>
      </c>
      <c r="AX45" s="47"/>
      <c r="AY45" s="47"/>
      <c r="AZ45" s="47">
        <v>4</v>
      </c>
      <c r="BA45" s="47"/>
      <c r="BB45" s="47"/>
      <c r="BC45" s="47">
        <v>11</v>
      </c>
      <c r="BD45" s="47"/>
      <c r="BE45" s="47"/>
      <c r="BF45" s="47">
        <v>30</v>
      </c>
      <c r="BG45" s="47"/>
      <c r="BH45" s="47"/>
      <c r="BI45" s="47">
        <v>25</v>
      </c>
      <c r="BJ45" s="47"/>
      <c r="BK45" s="47"/>
      <c r="BL45" s="47">
        <v>13</v>
      </c>
      <c r="BM45" s="47"/>
      <c r="BN45" s="47"/>
      <c r="BO45" s="47">
        <v>7</v>
      </c>
      <c r="BP45" s="47"/>
      <c r="BQ45" s="47"/>
      <c r="BR45" s="47">
        <v>8</v>
      </c>
      <c r="BS45" s="47"/>
      <c r="BT45" s="47"/>
      <c r="BU45" s="57">
        <v>17</v>
      </c>
      <c r="BV45" s="47"/>
      <c r="BW45" s="47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2"/>
      <c r="CK45" s="42"/>
      <c r="CL45" s="42"/>
      <c r="CM45" s="42"/>
    </row>
    <row r="46" spans="1:91" s="41" customFormat="1" ht="12.75">
      <c r="A46" s="67" t="s">
        <v>4</v>
      </c>
      <c r="B46" s="68"/>
      <c r="C46" s="68"/>
      <c r="D46" s="72">
        <v>7</v>
      </c>
      <c r="E46" s="72"/>
      <c r="F46" s="72"/>
      <c r="G46" s="72">
        <v>8</v>
      </c>
      <c r="H46" s="72"/>
      <c r="I46" s="72"/>
      <c r="J46" s="72">
        <v>8</v>
      </c>
      <c r="K46" s="72"/>
      <c r="L46" s="72"/>
      <c r="M46" s="72">
        <v>13</v>
      </c>
      <c r="N46" s="72"/>
      <c r="O46" s="72"/>
      <c r="P46" s="72">
        <v>11</v>
      </c>
      <c r="Q46" s="72"/>
      <c r="R46" s="72"/>
      <c r="S46" s="72">
        <v>12</v>
      </c>
      <c r="T46" s="72"/>
      <c r="U46" s="72"/>
      <c r="V46" s="72">
        <v>13</v>
      </c>
      <c r="W46" s="72"/>
      <c r="X46" s="72"/>
      <c r="Y46" s="72">
        <v>14</v>
      </c>
      <c r="Z46" s="72"/>
      <c r="AA46" s="72"/>
      <c r="AB46" s="72">
        <v>15</v>
      </c>
      <c r="AC46" s="72"/>
      <c r="AD46" s="72"/>
      <c r="AE46" s="72">
        <v>16</v>
      </c>
      <c r="AF46" s="72"/>
      <c r="AG46" s="72"/>
      <c r="AH46" s="72">
        <v>20</v>
      </c>
      <c r="AI46" s="72"/>
      <c r="AJ46" s="72"/>
      <c r="AK46" s="72">
        <v>24</v>
      </c>
      <c r="AL46" s="72"/>
      <c r="AM46" s="72"/>
      <c r="AN46" s="72">
        <v>28</v>
      </c>
      <c r="AO46" s="72"/>
      <c r="AP46" s="72"/>
      <c r="AQ46" s="72">
        <v>32</v>
      </c>
      <c r="AR46" s="72"/>
      <c r="AS46" s="72"/>
      <c r="AT46" s="72">
        <v>45</v>
      </c>
      <c r="AU46" s="72"/>
      <c r="AV46" s="72"/>
      <c r="AW46" s="72">
        <v>55</v>
      </c>
      <c r="AX46" s="72"/>
      <c r="AY46" s="72"/>
      <c r="AZ46" s="72">
        <v>80</v>
      </c>
      <c r="BA46" s="72"/>
      <c r="BB46" s="72"/>
      <c r="BC46" s="72">
        <v>100</v>
      </c>
      <c r="BD46" s="72"/>
      <c r="BE46" s="72"/>
      <c r="BF46" s="72">
        <v>120</v>
      </c>
      <c r="BG46" s="72"/>
      <c r="BH46" s="72"/>
      <c r="BI46" s="72">
        <v>150</v>
      </c>
      <c r="BJ46" s="72"/>
      <c r="BK46" s="72"/>
      <c r="BL46" s="69">
        <f>BL48*1000/BL51</f>
        <v>254.1573033707865</v>
      </c>
      <c r="BM46" s="72"/>
      <c r="BN46" s="72"/>
      <c r="BO46" s="69">
        <f>BO48*1000/BO51</f>
        <v>365.6</v>
      </c>
      <c r="BP46" s="72"/>
      <c r="BQ46" s="72"/>
      <c r="BR46" s="69">
        <f>BR48*1000/BR51</f>
        <v>364.2201834862385</v>
      </c>
      <c r="BS46" s="72"/>
      <c r="BT46" s="72"/>
      <c r="BU46" s="73">
        <f>BU48*1000/BU51</f>
        <v>811.1392405063292</v>
      </c>
      <c r="BV46" s="72"/>
      <c r="BW46" s="72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2"/>
      <c r="CK46" s="42"/>
      <c r="CL46" s="42"/>
      <c r="CM46" s="42"/>
    </row>
    <row r="47" spans="1:91" s="41" customFormat="1" ht="12.75">
      <c r="A47" s="67" t="s">
        <v>149</v>
      </c>
      <c r="B47" s="68"/>
      <c r="C47" s="6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>
        <v>5.5</v>
      </c>
      <c r="AU47" s="53"/>
      <c r="AV47" s="53"/>
      <c r="AW47" s="53">
        <v>7.235</v>
      </c>
      <c r="AX47" s="53"/>
      <c r="AY47" s="53"/>
      <c r="AZ47" s="53">
        <v>5.875</v>
      </c>
      <c r="BA47" s="53"/>
      <c r="BB47" s="53"/>
      <c r="BC47" s="53">
        <v>5.23</v>
      </c>
      <c r="BD47" s="53"/>
      <c r="BE47" s="53"/>
      <c r="BF47" s="53">
        <v>3.76</v>
      </c>
      <c r="BG47" s="53"/>
      <c r="BH47" s="53"/>
      <c r="BI47" s="53">
        <v>2.845</v>
      </c>
      <c r="BJ47" s="53"/>
      <c r="BK47" s="53"/>
      <c r="BL47" s="53">
        <v>2.225</v>
      </c>
      <c r="BM47" s="53"/>
      <c r="BN47" s="53"/>
      <c r="BO47" s="53">
        <v>1.875</v>
      </c>
      <c r="BP47" s="53"/>
      <c r="BQ47" s="53"/>
      <c r="BR47" s="53">
        <v>1.635</v>
      </c>
      <c r="BS47" s="53"/>
      <c r="BT47" s="53"/>
      <c r="BU47" s="70">
        <v>1.975</v>
      </c>
      <c r="BV47" s="53"/>
      <c r="BW47" s="53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42"/>
      <c r="CK47" s="42"/>
      <c r="CL47" s="42"/>
      <c r="CM47" s="42"/>
    </row>
    <row r="48" spans="1:91" s="41" customFormat="1" ht="12.75">
      <c r="A48" s="67" t="s">
        <v>150</v>
      </c>
      <c r="B48" s="68"/>
      <c r="C48" s="68"/>
      <c r="D48" s="53"/>
      <c r="E48" s="47"/>
      <c r="F48" s="47"/>
      <c r="G48" s="53"/>
      <c r="H48" s="47"/>
      <c r="I48" s="4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>
        <f>AT46*AT51/1000</f>
        <v>12.375</v>
      </c>
      <c r="AU48" s="53"/>
      <c r="AV48" s="53"/>
      <c r="AW48" s="53">
        <f>AW46*AW51/1000</f>
        <v>13.264166666666666</v>
      </c>
      <c r="AX48" s="53"/>
      <c r="AY48" s="53"/>
      <c r="AZ48" s="53">
        <f>AZ46*AZ51/1000</f>
        <v>15.666666666666668</v>
      </c>
      <c r="BA48" s="47"/>
      <c r="BB48" s="47"/>
      <c r="BC48" s="53">
        <f>BC46*BC51/1000</f>
        <v>17.433333333333337</v>
      </c>
      <c r="BD48" s="47"/>
      <c r="BE48" s="47"/>
      <c r="BF48" s="53">
        <f>BF46*BF51/1000</f>
        <v>15.04</v>
      </c>
      <c r="BG48" s="47"/>
      <c r="BH48" s="47"/>
      <c r="BI48" s="53">
        <f>BI46*BI51/1000</f>
        <v>14.225</v>
      </c>
      <c r="BJ48" s="47"/>
      <c r="BK48" s="47"/>
      <c r="BL48" s="53">
        <f>BL49-2.7</f>
        <v>18.85</v>
      </c>
      <c r="BM48" s="53"/>
      <c r="BN48" s="53"/>
      <c r="BO48" s="53">
        <f>BO49-2.7</f>
        <v>22.85</v>
      </c>
      <c r="BP48" s="53"/>
      <c r="BQ48" s="53"/>
      <c r="BR48" s="53">
        <f>BR49-2.7</f>
        <v>19.85</v>
      </c>
      <c r="BS48" s="53"/>
      <c r="BT48" s="53"/>
      <c r="BU48" s="70">
        <f>BU49-3.8</f>
        <v>26.7</v>
      </c>
      <c r="BV48" s="53"/>
      <c r="BW48" s="53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42"/>
      <c r="CK48" s="42"/>
      <c r="CL48" s="42"/>
      <c r="CM48" s="42"/>
    </row>
    <row r="49" spans="1:91" s="41" customFormat="1" ht="12.75">
      <c r="A49" s="75" t="s">
        <v>50</v>
      </c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>
        <f>AT48+13</f>
        <v>25.375</v>
      </c>
      <c r="AU49" s="77"/>
      <c r="AV49" s="77"/>
      <c r="AW49" s="77">
        <f>AW48+13</f>
        <v>26.264166666666668</v>
      </c>
      <c r="AX49" s="77"/>
      <c r="AY49" s="77"/>
      <c r="AZ49" s="77">
        <f>AZ48+13</f>
        <v>28.666666666666668</v>
      </c>
      <c r="BA49" s="77"/>
      <c r="BB49" s="77"/>
      <c r="BC49" s="77">
        <f>BC48+13</f>
        <v>30.433333333333337</v>
      </c>
      <c r="BD49" s="77"/>
      <c r="BE49" s="77"/>
      <c r="BF49" s="77">
        <f>BF48+13</f>
        <v>28.04</v>
      </c>
      <c r="BG49" s="77"/>
      <c r="BH49" s="77"/>
      <c r="BI49" s="77">
        <f>BI48+13</f>
        <v>27.225</v>
      </c>
      <c r="BJ49" s="77"/>
      <c r="BK49" s="77"/>
      <c r="BL49" s="77">
        <v>21.55</v>
      </c>
      <c r="BM49" s="77"/>
      <c r="BN49" s="77"/>
      <c r="BO49" s="77">
        <v>25.55</v>
      </c>
      <c r="BP49" s="77"/>
      <c r="BQ49" s="77"/>
      <c r="BR49" s="77">
        <v>22.55</v>
      </c>
      <c r="BS49" s="77"/>
      <c r="BT49" s="77"/>
      <c r="BU49" s="78">
        <v>30.5</v>
      </c>
      <c r="BV49" s="77"/>
      <c r="BW49" s="77"/>
      <c r="BX49" s="45"/>
      <c r="BY49" s="45"/>
      <c r="BZ49" s="45"/>
      <c r="CA49" s="71"/>
      <c r="CB49" s="71"/>
      <c r="CC49" s="71"/>
      <c r="CD49" s="71"/>
      <c r="CE49" s="71"/>
      <c r="CF49" s="71"/>
      <c r="CG49" s="71"/>
      <c r="CH49" s="71"/>
      <c r="CI49" s="71"/>
      <c r="CJ49" s="42"/>
      <c r="CK49" s="42"/>
      <c r="CL49" s="42"/>
      <c r="CM49" s="42"/>
    </row>
    <row r="50" spans="1:91" s="41" customFormat="1" ht="12.7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82</v>
      </c>
      <c r="AF50" s="80"/>
      <c r="AG50" s="80"/>
      <c r="AH50" s="80" t="s">
        <v>82</v>
      </c>
      <c r="AI50" s="80"/>
      <c r="AJ50" s="80"/>
      <c r="AK50" s="80" t="s">
        <v>82</v>
      </c>
      <c r="AL50" s="80"/>
      <c r="AM50" s="80"/>
      <c r="AN50" s="80" t="s">
        <v>82</v>
      </c>
      <c r="AO50" s="80"/>
      <c r="AP50" s="80"/>
      <c r="AQ50" s="80" t="s">
        <v>82</v>
      </c>
      <c r="AR50" s="80"/>
      <c r="AS50" s="80"/>
      <c r="AT50" s="80" t="s">
        <v>52</v>
      </c>
      <c r="AU50" s="80"/>
      <c r="AV50" s="80"/>
      <c r="AW50" s="80" t="s">
        <v>52</v>
      </c>
      <c r="AX50" s="80"/>
      <c r="AY50" s="80"/>
      <c r="AZ50" s="80" t="s">
        <v>52</v>
      </c>
      <c r="BA50" s="80"/>
      <c r="BB50" s="80"/>
      <c r="BC50" s="80" t="s">
        <v>52</v>
      </c>
      <c r="BD50" s="80"/>
      <c r="BE50" s="80"/>
      <c r="BF50" s="80" t="s">
        <v>52</v>
      </c>
      <c r="BG50" s="80"/>
      <c r="BH50" s="80"/>
      <c r="BI50" s="80" t="s">
        <v>52</v>
      </c>
      <c r="BJ50" s="80"/>
      <c r="BK50" s="80"/>
      <c r="BL50" s="80" t="s">
        <v>53</v>
      </c>
      <c r="BM50" s="80"/>
      <c r="BN50" s="80"/>
      <c r="BO50" s="80" t="s">
        <v>53</v>
      </c>
      <c r="BP50" s="80"/>
      <c r="BQ50" s="80"/>
      <c r="BR50" s="80" t="s">
        <v>53</v>
      </c>
      <c r="BS50" s="80"/>
      <c r="BT50" s="80"/>
      <c r="BU50" s="81" t="s">
        <v>52</v>
      </c>
      <c r="BV50" s="80"/>
      <c r="BW50" s="80"/>
      <c r="BX50" s="52"/>
      <c r="BY50" s="52"/>
      <c r="BZ50" s="52"/>
      <c r="CA50" s="71"/>
      <c r="CB50" s="71"/>
      <c r="CC50" s="71"/>
      <c r="CD50" s="71"/>
      <c r="CE50" s="71"/>
      <c r="CF50" s="71"/>
      <c r="CG50" s="71"/>
      <c r="CH50" s="71"/>
      <c r="CI50" s="71"/>
      <c r="CJ50" s="42"/>
      <c r="CK50" s="42"/>
      <c r="CL50" s="42"/>
      <c r="CM50" s="42"/>
    </row>
    <row r="51" spans="1:91" s="41" customFormat="1" ht="12.75">
      <c r="A51" s="83" t="s">
        <v>12</v>
      </c>
      <c r="B51" s="44"/>
      <c r="C51" s="44"/>
      <c r="D51" s="84"/>
      <c r="E51" s="48"/>
      <c r="F51" s="48"/>
      <c r="G51" s="84"/>
      <c r="H51" s="48"/>
      <c r="I51" s="48"/>
      <c r="J51" s="84"/>
      <c r="K51" s="48"/>
      <c r="L51" s="48"/>
      <c r="M51" s="84"/>
      <c r="N51" s="48"/>
      <c r="O51" s="48"/>
      <c r="P51" s="84"/>
      <c r="Q51" s="48"/>
      <c r="R51" s="48"/>
      <c r="S51" s="84"/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/>
      <c r="AL51" s="48"/>
      <c r="AM51" s="48"/>
      <c r="AN51" s="84"/>
      <c r="AO51" s="48"/>
      <c r="AP51" s="48"/>
      <c r="AQ51" s="84"/>
      <c r="AR51" s="48"/>
      <c r="AS51" s="48"/>
      <c r="AT51" s="84">
        <f>+AT47*1000/AT43</f>
        <v>275</v>
      </c>
      <c r="AU51" s="48"/>
      <c r="AV51" s="48"/>
      <c r="AW51" s="84">
        <f>+AW47*1000/AW43</f>
        <v>241.16666666666666</v>
      </c>
      <c r="AX51" s="48"/>
      <c r="AY51" s="48"/>
      <c r="AZ51" s="84">
        <f>+AZ47*1000/AZ43</f>
        <v>195.83333333333334</v>
      </c>
      <c r="BA51" s="48"/>
      <c r="BB51" s="48"/>
      <c r="BC51" s="84">
        <f>+BC47*1000/BC43</f>
        <v>174.33333333333334</v>
      </c>
      <c r="BD51" s="48"/>
      <c r="BE51" s="48"/>
      <c r="BF51" s="84">
        <f>+BF47*1000/BF43</f>
        <v>125.33333333333333</v>
      </c>
      <c r="BG51" s="48"/>
      <c r="BH51" s="48"/>
      <c r="BI51" s="84">
        <f>+BI47*1000/BI43</f>
        <v>94.83333333333333</v>
      </c>
      <c r="BJ51" s="48"/>
      <c r="BK51" s="48"/>
      <c r="BL51" s="84">
        <f>+BL47*1000/BL43</f>
        <v>74.16666666666667</v>
      </c>
      <c r="BM51" s="48"/>
      <c r="BN51" s="48"/>
      <c r="BO51" s="84">
        <f>+BO47*1000/BO43</f>
        <v>62.5</v>
      </c>
      <c r="BP51" s="48"/>
      <c r="BQ51" s="48"/>
      <c r="BR51" s="84">
        <f>+BR47*1000/BR43</f>
        <v>54.5</v>
      </c>
      <c r="BS51" s="48"/>
      <c r="BT51" s="48"/>
      <c r="BU51" s="85">
        <f>+BU47*1000/BU43</f>
        <v>32.916666666666664</v>
      </c>
      <c r="BV51" s="48"/>
      <c r="BW51" s="48"/>
      <c r="BX51" s="45"/>
      <c r="BY51" s="45"/>
      <c r="BZ51" s="45"/>
      <c r="CA51" s="45"/>
      <c r="CB51" s="45"/>
      <c r="CC51" s="45"/>
      <c r="CD51" s="45"/>
      <c r="CE51" s="74"/>
      <c r="CF51" s="45"/>
      <c r="CG51" s="45"/>
      <c r="CH51" s="45"/>
      <c r="CI51" s="45"/>
      <c r="CJ51" s="42"/>
      <c r="CK51" s="42"/>
      <c r="CL51" s="42"/>
      <c r="CM51" s="42"/>
    </row>
    <row r="52" spans="1:109" s="41" customFormat="1" ht="12.75">
      <c r="A52" s="41" t="s">
        <v>152</v>
      </c>
      <c r="G52" s="40"/>
      <c r="K52" s="48"/>
      <c r="Q52" s="149"/>
      <c r="R52" s="149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</row>
    <row r="53" ht="12.75">
      <c r="K53" s="41"/>
    </row>
    <row r="54" spans="16:19" ht="12.75">
      <c r="P54" s="163"/>
      <c r="Q54" s="162" t="s">
        <v>65</v>
      </c>
      <c r="S54" s="86" t="s">
        <v>173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54"/>
  <sheetViews>
    <sheetView showZeros="0" workbookViewId="0" topLeftCell="A1">
      <selection activeCell="AB35" sqref="AB35"/>
    </sheetView>
  </sheetViews>
  <sheetFormatPr defaultColWidth="9.00390625" defaultRowHeight="13.5"/>
  <cols>
    <col min="1" max="1" width="6.75390625" style="86" customWidth="1"/>
    <col min="2" max="2" width="3.25390625" style="86" customWidth="1"/>
    <col min="3" max="3" width="6.75390625" style="86" customWidth="1"/>
    <col min="4" max="4" width="7.625" style="86" customWidth="1"/>
    <col min="5" max="6" width="11.875" style="86" hidden="1" customWidth="1"/>
    <col min="7" max="7" width="7.625" style="86" customWidth="1"/>
    <col min="8" max="9" width="11.875" style="86" hidden="1" customWidth="1"/>
    <col min="10" max="10" width="7.625" style="86" customWidth="1"/>
    <col min="11" max="12" width="11.875" style="86" hidden="1" customWidth="1"/>
    <col min="13" max="13" width="7.625" style="86" customWidth="1"/>
    <col min="14" max="15" width="11.875" style="86" hidden="1" customWidth="1"/>
    <col min="16" max="16" width="7.625" style="86" customWidth="1"/>
    <col min="17" max="18" width="11.875" style="162" hidden="1" customWidth="1"/>
    <col min="19" max="19" width="7.625" style="86" customWidth="1"/>
    <col min="20" max="21" width="11.875" style="86" hidden="1" customWidth="1"/>
    <col min="22" max="22" width="7.625" style="86" customWidth="1"/>
    <col min="23" max="24" width="12.25390625" style="86" hidden="1" customWidth="1"/>
    <col min="25" max="25" width="7.625" style="86" customWidth="1"/>
    <col min="26" max="27" width="12.25390625" style="86" hidden="1" customWidth="1"/>
    <col min="28" max="28" width="7.625" style="86" customWidth="1"/>
    <col min="29" max="30" width="12.25390625" style="86" hidden="1" customWidth="1"/>
    <col min="31" max="31" width="7.625" style="86" customWidth="1"/>
    <col min="32" max="33" width="12.25390625" style="86" hidden="1" customWidth="1"/>
    <col min="34" max="34" width="7.625" style="86" customWidth="1"/>
    <col min="35" max="36" width="12.25390625" style="86" hidden="1" customWidth="1"/>
    <col min="37" max="37" width="7.625" style="86" customWidth="1"/>
    <col min="38" max="39" width="12.25390625" style="86" hidden="1" customWidth="1"/>
    <col min="40" max="40" width="7.625" style="86" customWidth="1"/>
    <col min="41" max="42" width="11.00390625" style="86" hidden="1" customWidth="1"/>
    <col min="43" max="43" width="7.625" style="86" customWidth="1"/>
    <col min="44" max="45" width="11.00390625" style="86" hidden="1" customWidth="1"/>
    <col min="46" max="46" width="7.625" style="86" customWidth="1"/>
    <col min="47" max="48" width="11.00390625" style="86" hidden="1" customWidth="1"/>
    <col min="49" max="49" width="7.625" style="86" customWidth="1"/>
    <col min="50" max="51" width="11.00390625" style="86" hidden="1" customWidth="1"/>
    <col min="52" max="52" width="7.625" style="86" customWidth="1"/>
    <col min="53" max="54" width="11.00390625" style="86" hidden="1" customWidth="1"/>
    <col min="55" max="55" width="7.625" style="86" customWidth="1"/>
    <col min="56" max="57" width="11.00390625" style="86" hidden="1" customWidth="1"/>
    <col min="58" max="58" width="7.625" style="86" customWidth="1"/>
    <col min="59" max="60" width="11.00390625" style="86" hidden="1" customWidth="1"/>
    <col min="61" max="61" width="7.625" style="86" customWidth="1"/>
    <col min="62" max="63" width="11.00390625" style="86" hidden="1" customWidth="1"/>
    <col min="64" max="64" width="7.625" style="86" customWidth="1"/>
    <col min="65" max="66" width="11.00390625" style="86" hidden="1" customWidth="1"/>
    <col min="67" max="67" width="7.625" style="86" customWidth="1"/>
    <col min="68" max="69" width="11.00390625" style="86" hidden="1" customWidth="1"/>
    <col min="70" max="70" width="7.625" style="86" customWidth="1"/>
    <col min="71" max="72" width="11.00390625" style="86" hidden="1" customWidth="1"/>
    <col min="73" max="73" width="7.625" style="86" customWidth="1"/>
    <col min="74" max="75" width="11.00390625" style="86" hidden="1" customWidth="1"/>
    <col min="76" max="76" width="7.625" style="86" customWidth="1"/>
    <col min="77" max="78" width="11.00390625" style="86" hidden="1" customWidth="1"/>
    <col min="79" max="79" width="7.625" style="86" customWidth="1"/>
    <col min="80" max="81" width="11.00390625" style="86" hidden="1" customWidth="1"/>
    <col min="82" max="82" width="11.00390625" style="86" customWidth="1"/>
    <col min="83" max="84" width="10.875" style="86" hidden="1" customWidth="1"/>
    <col min="85" max="85" width="10.875" style="86" customWidth="1"/>
    <col min="86" max="87" width="10.875" style="86" hidden="1" customWidth="1"/>
    <col min="88" max="88" width="9.50390625" style="86" customWidth="1"/>
    <col min="89" max="90" width="9.50390625" style="86" hidden="1" customWidth="1"/>
    <col min="91" max="91" width="9.50390625" style="86" customWidth="1"/>
    <col min="92" max="93" width="9.50390625" style="86" hidden="1" customWidth="1"/>
    <col min="94" max="94" width="9.50390625" style="86" customWidth="1"/>
    <col min="95" max="96" width="9.50390625" style="86" hidden="1" customWidth="1"/>
    <col min="97" max="97" width="9.50390625" style="86" customWidth="1"/>
    <col min="98" max="99" width="9.50390625" style="86" hidden="1" customWidth="1"/>
    <col min="100" max="100" width="9.50390625" style="87" customWidth="1"/>
    <col min="101" max="119" width="9.00390625" style="87" customWidth="1"/>
    <col min="120" max="16384" width="9.00390625" style="86" customWidth="1"/>
  </cols>
  <sheetData>
    <row r="1" spans="1:119" s="41" customFormat="1" ht="12.75">
      <c r="A1" s="40" t="s">
        <v>83</v>
      </c>
      <c r="Q1" s="149"/>
      <c r="R1" s="149"/>
      <c r="AB1" s="150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</row>
    <row r="2" spans="1:119" s="41" customFormat="1" ht="12.75">
      <c r="A2" s="43" t="s">
        <v>24</v>
      </c>
      <c r="B2" s="44"/>
      <c r="C2" s="44"/>
      <c r="D2" s="44" t="s">
        <v>84</v>
      </c>
      <c r="E2" s="44"/>
      <c r="F2" s="44"/>
      <c r="G2" s="44">
        <v>9817</v>
      </c>
      <c r="H2" s="44"/>
      <c r="I2" s="44"/>
      <c r="J2" s="44"/>
      <c r="K2" s="44"/>
      <c r="L2" s="44"/>
      <c r="M2" s="44"/>
      <c r="N2" s="44"/>
      <c r="O2" s="44"/>
      <c r="P2" s="44"/>
      <c r="Q2" s="151"/>
      <c r="R2" s="1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2"/>
      <c r="DM2" s="42"/>
      <c r="DN2" s="42"/>
      <c r="DO2" s="42"/>
    </row>
    <row r="3" spans="1:101" s="41" customFormat="1" ht="12.75">
      <c r="A3" s="252" t="s">
        <v>0</v>
      </c>
      <c r="B3" s="253"/>
      <c r="C3" s="254"/>
      <c r="D3" s="46" t="s">
        <v>25</v>
      </c>
      <c r="E3" s="164"/>
      <c r="F3" s="48" t="s">
        <v>26</v>
      </c>
      <c r="G3" s="46" t="s">
        <v>27</v>
      </c>
      <c r="H3" s="164"/>
      <c r="I3" s="48" t="s">
        <v>26</v>
      </c>
      <c r="J3" s="46" t="s">
        <v>28</v>
      </c>
      <c r="K3" s="164"/>
      <c r="L3" s="48" t="s">
        <v>26</v>
      </c>
      <c r="M3" s="46" t="s">
        <v>29</v>
      </c>
      <c r="N3" s="164"/>
      <c r="O3" s="48" t="s">
        <v>26</v>
      </c>
      <c r="P3" s="46" t="s">
        <v>30</v>
      </c>
      <c r="Q3" s="164"/>
      <c r="R3" s="48" t="s">
        <v>26</v>
      </c>
      <c r="S3" s="46" t="s">
        <v>31</v>
      </c>
      <c r="T3" s="164"/>
      <c r="U3" s="48" t="s">
        <v>26</v>
      </c>
      <c r="V3" s="49" t="s">
        <v>33</v>
      </c>
      <c r="W3" s="167"/>
      <c r="X3" s="168" t="s">
        <v>26</v>
      </c>
      <c r="Y3" s="49" t="s">
        <v>34</v>
      </c>
      <c r="Z3" s="167"/>
      <c r="AA3" s="168" t="s">
        <v>26</v>
      </c>
      <c r="AB3" s="49" t="s">
        <v>35</v>
      </c>
      <c r="AC3" s="167"/>
      <c r="AD3" s="168" t="s">
        <v>26</v>
      </c>
      <c r="AE3" s="49" t="s">
        <v>36</v>
      </c>
      <c r="AF3" s="167"/>
      <c r="AG3" s="168" t="s">
        <v>26</v>
      </c>
      <c r="AH3" s="49" t="s">
        <v>25</v>
      </c>
      <c r="AI3" s="167"/>
      <c r="AJ3" s="168" t="s">
        <v>26</v>
      </c>
      <c r="AK3" s="49" t="s">
        <v>37</v>
      </c>
      <c r="AL3" s="167"/>
      <c r="AM3" s="168" t="s">
        <v>26</v>
      </c>
      <c r="AN3" s="49" t="s">
        <v>39</v>
      </c>
      <c r="AO3" s="164"/>
      <c r="AP3" s="48" t="s">
        <v>26</v>
      </c>
      <c r="AQ3" s="154" t="s">
        <v>58</v>
      </c>
      <c r="AR3" s="164"/>
      <c r="AS3" s="48" t="s">
        <v>26</v>
      </c>
      <c r="AT3" s="154" t="s">
        <v>59</v>
      </c>
      <c r="AU3" s="164"/>
      <c r="AV3" s="48" t="s">
        <v>26</v>
      </c>
      <c r="AW3" s="46" t="s">
        <v>60</v>
      </c>
      <c r="AX3" s="164"/>
      <c r="AY3" s="48" t="s">
        <v>26</v>
      </c>
      <c r="AZ3" s="46" t="s">
        <v>42</v>
      </c>
      <c r="BA3" s="164"/>
      <c r="BB3" s="48" t="s">
        <v>26</v>
      </c>
      <c r="BC3" s="46" t="s">
        <v>43</v>
      </c>
      <c r="BD3" s="164"/>
      <c r="BE3" s="48" t="s">
        <v>26</v>
      </c>
      <c r="BF3" s="46" t="s">
        <v>44</v>
      </c>
      <c r="BG3" s="164"/>
      <c r="BH3" s="48" t="s">
        <v>26</v>
      </c>
      <c r="BI3" s="50" t="s">
        <v>45</v>
      </c>
      <c r="BJ3" s="164"/>
      <c r="BK3" s="48" t="s">
        <v>26</v>
      </c>
      <c r="BL3" s="50" t="s">
        <v>46</v>
      </c>
      <c r="BM3" s="164"/>
      <c r="BN3" s="48" t="s">
        <v>26</v>
      </c>
      <c r="BO3" s="50" t="s">
        <v>47</v>
      </c>
      <c r="BP3" s="164"/>
      <c r="BQ3" s="48" t="s">
        <v>26</v>
      </c>
      <c r="BR3" s="50" t="s">
        <v>48</v>
      </c>
      <c r="BS3" s="164"/>
      <c r="BT3" s="48" t="s">
        <v>26</v>
      </c>
      <c r="BU3" s="50" t="s">
        <v>61</v>
      </c>
      <c r="BV3" s="164"/>
      <c r="BW3" s="48" t="s">
        <v>26</v>
      </c>
      <c r="BX3" s="50" t="s">
        <v>62</v>
      </c>
      <c r="BY3" s="164"/>
      <c r="BZ3" s="48" t="s">
        <v>26</v>
      </c>
      <c r="CA3" s="51" t="s">
        <v>172</v>
      </c>
      <c r="CB3" s="164"/>
      <c r="CC3" s="48" t="s">
        <v>26</v>
      </c>
      <c r="CD3" s="45"/>
      <c r="CE3" s="45"/>
      <c r="CF3" s="52"/>
      <c r="CG3" s="45"/>
      <c r="CH3" s="45"/>
      <c r="CI3" s="45"/>
      <c r="CJ3" s="45"/>
      <c r="CK3" s="45"/>
      <c r="CL3" s="45"/>
      <c r="CM3" s="45"/>
      <c r="CN3" s="45"/>
      <c r="CO3" s="52"/>
      <c r="CP3" s="45"/>
      <c r="CQ3" s="45"/>
      <c r="CR3" s="45"/>
      <c r="CS3" s="45"/>
      <c r="CT3" s="42"/>
      <c r="CU3" s="42"/>
      <c r="CV3" s="42"/>
      <c r="CW3" s="42"/>
    </row>
    <row r="4" spans="1:101" s="41" customFormat="1" ht="12.75">
      <c r="A4" s="53">
        <v>10</v>
      </c>
      <c r="B4" s="54" t="s">
        <v>1</v>
      </c>
      <c r="C4" s="55">
        <v>10.9</v>
      </c>
      <c r="D4" s="47">
        <v>0</v>
      </c>
      <c r="E4" s="152">
        <f aca="true" t="shared" si="0" ref="E4:E42">($A4+0.5)*D4</f>
        <v>0</v>
      </c>
      <c r="F4" s="56">
        <f aca="true" t="shared" si="1" ref="F4:F42">0.0027*(POWER($A4+0.5,3.3919))*D4</f>
        <v>0</v>
      </c>
      <c r="G4" s="47">
        <v>0</v>
      </c>
      <c r="H4" s="152">
        <f aca="true" t="shared" si="2" ref="H4:H42">($A4+0.5)*G4</f>
        <v>0</v>
      </c>
      <c r="I4" s="56">
        <f aca="true" t="shared" si="3" ref="I4:I42">0.0027*(POWER($A4+0.5,3.3919))*G4</f>
        <v>0</v>
      </c>
      <c r="J4" s="47">
        <v>0</v>
      </c>
      <c r="K4" s="152">
        <f aca="true" t="shared" si="4" ref="K4:K42">($A4+0.5)*J4</f>
        <v>0</v>
      </c>
      <c r="L4" s="56">
        <f aca="true" t="shared" si="5" ref="L4:L42">0.0027*(POWER($A4+0.5,3.3919))*J4</f>
        <v>0</v>
      </c>
      <c r="M4" s="47">
        <v>0</v>
      </c>
      <c r="N4" s="152">
        <f aca="true" t="shared" si="6" ref="N4:N42">($A4+0.5)*M4</f>
        <v>0</v>
      </c>
      <c r="O4" s="56">
        <f aca="true" t="shared" si="7" ref="O4:O42">0.0027*(POWER($A4+0.5,3.3919))*M4</f>
        <v>0</v>
      </c>
      <c r="P4" s="47">
        <v>0</v>
      </c>
      <c r="Q4" s="152">
        <f aca="true" t="shared" si="8" ref="Q4:Q42">($A4+0.5)*P4</f>
        <v>0</v>
      </c>
      <c r="R4" s="56">
        <f aca="true" t="shared" si="9" ref="R4:R42">0.0027*(POWER($A4+0.5,3.3919))*P4</f>
        <v>0</v>
      </c>
      <c r="S4" s="47">
        <v>0</v>
      </c>
      <c r="T4" s="152">
        <f aca="true" t="shared" si="10" ref="T4:T42">($A4+0.5)*S4</f>
        <v>0</v>
      </c>
      <c r="U4" s="56">
        <f aca="true" t="shared" si="11" ref="U4:U42">0.0027*(POWER($A4+0.5,3.3919))*S4</f>
        <v>0</v>
      </c>
      <c r="V4" s="47">
        <v>0</v>
      </c>
      <c r="W4" s="152">
        <f aca="true" t="shared" si="12" ref="W4:W42">($A4+0.5)*V4</f>
        <v>0</v>
      </c>
      <c r="X4" s="56">
        <f aca="true" t="shared" si="13" ref="X4:X42">0.0027*(POWER($A4+0.5,3.3919))*V4</f>
        <v>0</v>
      </c>
      <c r="Y4" s="47">
        <v>0</v>
      </c>
      <c r="Z4" s="152">
        <f aca="true" t="shared" si="14" ref="Z4:Z42">($A4+0.5)*Y4</f>
        <v>0</v>
      </c>
      <c r="AA4" s="56">
        <f aca="true" t="shared" si="15" ref="AA4:AA42">0.0027*(POWER($A4+0.5,3.3919))*Y4</f>
        <v>0</v>
      </c>
      <c r="AB4" s="47">
        <v>0</v>
      </c>
      <c r="AC4" s="152">
        <f aca="true" t="shared" si="16" ref="AC4:AC42">($A4+0.5)*AB4</f>
        <v>0</v>
      </c>
      <c r="AD4" s="56">
        <f aca="true" t="shared" si="17" ref="AD4:AD42">0.0027*(POWER($A4+0.5,3.3919))*AB4</f>
        <v>0</v>
      </c>
      <c r="AE4" s="47">
        <v>0</v>
      </c>
      <c r="AF4" s="152">
        <f aca="true" t="shared" si="18" ref="AF4:AF42">($A4+0.5)*AE4</f>
        <v>0</v>
      </c>
      <c r="AG4" s="56">
        <f aca="true" t="shared" si="19" ref="AG4:AG42">0.0027*(POWER($A4+0.5,3.3919))*AE4</f>
        <v>0</v>
      </c>
      <c r="AH4" s="47">
        <v>0</v>
      </c>
      <c r="AI4" s="152">
        <f aca="true" t="shared" si="20" ref="AI4:AI42">($A4+0.5)*AH4</f>
        <v>0</v>
      </c>
      <c r="AJ4" s="56">
        <f aca="true" t="shared" si="21" ref="AJ4:AJ42">0.0027*(POWER($A4+0.5,3.3919))*AH4</f>
        <v>0</v>
      </c>
      <c r="AK4" s="47">
        <v>0</v>
      </c>
      <c r="AL4" s="152">
        <f aca="true" t="shared" si="22" ref="AL4:AL42">($A4+0.5)*AK4</f>
        <v>0</v>
      </c>
      <c r="AM4" s="56">
        <f aca="true" t="shared" si="23" ref="AM4:AM42">0.0027*(POWER($A4+0.5,3.3919))*AK4</f>
        <v>0</v>
      </c>
      <c r="AN4" s="47">
        <v>0</v>
      </c>
      <c r="AO4" s="152">
        <f aca="true" t="shared" si="24" ref="AO4:AO42">($A4+0.5)*AN4</f>
        <v>0</v>
      </c>
      <c r="AP4" s="56">
        <f aca="true" t="shared" si="25" ref="AP4:AP42">0.0027*(POWER($A4+0.5,3.3919))*AN4</f>
        <v>0</v>
      </c>
      <c r="AQ4" s="47"/>
      <c r="AR4" s="152">
        <f aca="true" t="shared" si="26" ref="AR4:AR42">($A4+0.5)*AQ4</f>
        <v>0</v>
      </c>
      <c r="AS4" s="56">
        <f aca="true" t="shared" si="27" ref="AS4:AS42">0.0027*(POWER($A4+0.5,3.3919))*AQ4</f>
        <v>0</v>
      </c>
      <c r="AT4" s="47"/>
      <c r="AU4" s="152">
        <f aca="true" t="shared" si="28" ref="AU4:AU42">($A4+0.5)*AT4</f>
        <v>0</v>
      </c>
      <c r="AV4" s="56">
        <f aca="true" t="shared" si="29" ref="AV4:AV42">0.0027*(POWER($A4+0.5,3.3919))*AT4</f>
        <v>0</v>
      </c>
      <c r="AW4" s="47"/>
      <c r="AX4" s="152">
        <f aca="true" t="shared" si="30" ref="AX4:AX42">($A4+0.5)*AW4</f>
        <v>0</v>
      </c>
      <c r="AY4" s="56">
        <f aca="true" t="shared" si="31" ref="AY4:AY42">0.0027*(POWER($A4+0.5,3.3919))*AW4</f>
        <v>0</v>
      </c>
      <c r="AZ4" s="47"/>
      <c r="BA4" s="152">
        <f aca="true" t="shared" si="32" ref="BA4:BA42">($A4+0.5)*AZ4</f>
        <v>0</v>
      </c>
      <c r="BB4" s="56">
        <f aca="true" t="shared" si="33" ref="BB4:BB42">0.0027*(POWER($A4+0.5,3.3919))*AZ4</f>
        <v>0</v>
      </c>
      <c r="BC4" s="47"/>
      <c r="BD4" s="152">
        <f aca="true" t="shared" si="34" ref="BD4:BD42">($A4+0.5)*BC4</f>
        <v>0</v>
      </c>
      <c r="BE4" s="56">
        <f aca="true" t="shared" si="35" ref="BE4:BE42">0.0027*(POWER($A4+0.5,3.3919))*BC4</f>
        <v>0</v>
      </c>
      <c r="BF4" s="47">
        <v>0</v>
      </c>
      <c r="BG4" s="152">
        <f aca="true" t="shared" si="36" ref="BG4:BG42">($A4+0.5)*BF4</f>
        <v>0</v>
      </c>
      <c r="BH4" s="56">
        <f aca="true" t="shared" si="37" ref="BH4:BH42">0.0027*(POWER($A4+0.5,3.3919))*BF4</f>
        <v>0</v>
      </c>
      <c r="BI4" s="47"/>
      <c r="BJ4" s="152">
        <f aca="true" t="shared" si="38" ref="BJ4:BJ42">($A4+0.5)*BI4</f>
        <v>0</v>
      </c>
      <c r="BK4" s="56">
        <f aca="true" t="shared" si="39" ref="BK4:BK42">0.0027*(POWER($A4+0.5,3.3919))*BI4</f>
        <v>0</v>
      </c>
      <c r="BL4" s="47"/>
      <c r="BM4" s="152">
        <f aca="true" t="shared" si="40" ref="BM4:BM42">($A4+0.5)*BL4</f>
        <v>0</v>
      </c>
      <c r="BN4" s="56">
        <f aca="true" t="shared" si="41" ref="BN4:BN42">0.0027*(POWER($A4+0.5,3.3919))*BL4</f>
        <v>0</v>
      </c>
      <c r="BO4" s="47"/>
      <c r="BP4" s="152">
        <f aca="true" t="shared" si="42" ref="BP4:BP42">($A4+0.5)*BO4</f>
        <v>0</v>
      </c>
      <c r="BQ4" s="56">
        <f aca="true" t="shared" si="43" ref="BQ4:BQ42">0.0027*(POWER($A4+0.5,3.3919))*BO4</f>
        <v>0</v>
      </c>
      <c r="BR4" s="47"/>
      <c r="BS4" s="152">
        <f aca="true" t="shared" si="44" ref="BS4:BS42">($A4+0.5)*BR4</f>
        <v>0</v>
      </c>
      <c r="BT4" s="56">
        <f aca="true" t="shared" si="45" ref="BT4:BT42">0.0027*(POWER($A4+0.5,3.3919))*BR4</f>
        <v>0</v>
      </c>
      <c r="BU4" s="47"/>
      <c r="BV4" s="152">
        <f aca="true" t="shared" si="46" ref="BV4:BV42">($A4+0.5)*BU4</f>
        <v>0</v>
      </c>
      <c r="BW4" s="56">
        <f aca="true" t="shared" si="47" ref="BW4:BW42">0.0027*(POWER($A4+0.5,3.3919))*BU4</f>
        <v>0</v>
      </c>
      <c r="BX4" s="47"/>
      <c r="BY4" s="152">
        <f aca="true" t="shared" si="48" ref="BY4:BY42">($A4+0.5)*BX4</f>
        <v>0</v>
      </c>
      <c r="BZ4" s="56">
        <f aca="true" t="shared" si="49" ref="BZ4:BZ42">0.0027*(POWER($A4+0.5,3.3919))*BX4</f>
        <v>0</v>
      </c>
      <c r="CA4" s="57"/>
      <c r="CB4" s="152">
        <f aca="true" t="shared" si="50" ref="CB4:CB42">($A4+0.5)*CA4</f>
        <v>0</v>
      </c>
      <c r="CC4" s="56">
        <f aca="true" t="shared" si="51" ref="CC4:CC42">0.0027*(POWER($A4+0.5,3.3919))*CA4</f>
        <v>0</v>
      </c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2"/>
      <c r="CU4" s="42"/>
      <c r="CV4" s="42"/>
      <c r="CW4" s="42"/>
    </row>
    <row r="5" spans="1:101" s="41" customFormat="1" ht="12.75">
      <c r="A5" s="53">
        <f aca="true" t="shared" si="52" ref="A5:A42">A4+1</f>
        <v>11</v>
      </c>
      <c r="B5" s="54" t="s">
        <v>1</v>
      </c>
      <c r="C5" s="55">
        <f aca="true" t="shared" si="53" ref="C5:C42">C4+1</f>
        <v>11.9</v>
      </c>
      <c r="D5" s="58">
        <v>0</v>
      </c>
      <c r="E5" s="56">
        <f t="shared" si="0"/>
        <v>0</v>
      </c>
      <c r="F5" s="56">
        <f t="shared" si="1"/>
        <v>0</v>
      </c>
      <c r="G5" s="58">
        <v>0</v>
      </c>
      <c r="H5" s="56">
        <f t="shared" si="2"/>
        <v>0</v>
      </c>
      <c r="I5" s="56">
        <f t="shared" si="3"/>
        <v>0</v>
      </c>
      <c r="J5" s="58">
        <v>0</v>
      </c>
      <c r="K5" s="56">
        <f t="shared" si="4"/>
        <v>0</v>
      </c>
      <c r="L5" s="56">
        <f t="shared" si="5"/>
        <v>0</v>
      </c>
      <c r="M5" s="58">
        <v>0</v>
      </c>
      <c r="N5" s="56">
        <f t="shared" si="6"/>
        <v>0</v>
      </c>
      <c r="O5" s="56">
        <f t="shared" si="7"/>
        <v>0</v>
      </c>
      <c r="P5" s="58">
        <v>0</v>
      </c>
      <c r="Q5" s="56">
        <f t="shared" si="8"/>
        <v>0</v>
      </c>
      <c r="R5" s="56">
        <f t="shared" si="9"/>
        <v>0</v>
      </c>
      <c r="S5" s="58">
        <v>0</v>
      </c>
      <c r="T5" s="56">
        <f t="shared" si="10"/>
        <v>0</v>
      </c>
      <c r="U5" s="56">
        <f t="shared" si="11"/>
        <v>0</v>
      </c>
      <c r="V5" s="58">
        <v>0</v>
      </c>
      <c r="W5" s="56">
        <f t="shared" si="12"/>
        <v>0</v>
      </c>
      <c r="X5" s="56">
        <f t="shared" si="13"/>
        <v>0</v>
      </c>
      <c r="Y5" s="58">
        <v>0</v>
      </c>
      <c r="Z5" s="56">
        <f t="shared" si="14"/>
        <v>0</v>
      </c>
      <c r="AA5" s="56">
        <f t="shared" si="15"/>
        <v>0</v>
      </c>
      <c r="AB5" s="58">
        <v>0</v>
      </c>
      <c r="AC5" s="56">
        <f t="shared" si="16"/>
        <v>0</v>
      </c>
      <c r="AD5" s="56">
        <f t="shared" si="17"/>
        <v>0</v>
      </c>
      <c r="AE5" s="58">
        <v>0</v>
      </c>
      <c r="AF5" s="56">
        <f t="shared" si="18"/>
        <v>0</v>
      </c>
      <c r="AG5" s="56">
        <f t="shared" si="19"/>
        <v>0</v>
      </c>
      <c r="AH5" s="58">
        <v>0</v>
      </c>
      <c r="AI5" s="56">
        <f t="shared" si="20"/>
        <v>0</v>
      </c>
      <c r="AJ5" s="56">
        <f t="shared" si="21"/>
        <v>0</v>
      </c>
      <c r="AK5" s="58">
        <v>0</v>
      </c>
      <c r="AL5" s="56">
        <f t="shared" si="22"/>
        <v>0</v>
      </c>
      <c r="AM5" s="56">
        <f t="shared" si="23"/>
        <v>0</v>
      </c>
      <c r="AN5" s="58">
        <v>0</v>
      </c>
      <c r="AO5" s="56">
        <f t="shared" si="24"/>
        <v>0</v>
      </c>
      <c r="AP5" s="56">
        <f t="shared" si="25"/>
        <v>0</v>
      </c>
      <c r="AQ5" s="58"/>
      <c r="AR5" s="56">
        <f t="shared" si="26"/>
        <v>0</v>
      </c>
      <c r="AS5" s="56">
        <f t="shared" si="27"/>
        <v>0</v>
      </c>
      <c r="AT5" s="58"/>
      <c r="AU5" s="56">
        <f t="shared" si="28"/>
        <v>0</v>
      </c>
      <c r="AV5" s="56">
        <f t="shared" si="29"/>
        <v>0</v>
      </c>
      <c r="AW5" s="58"/>
      <c r="AX5" s="56">
        <f t="shared" si="30"/>
        <v>0</v>
      </c>
      <c r="AY5" s="56">
        <f t="shared" si="31"/>
        <v>0</v>
      </c>
      <c r="AZ5" s="58"/>
      <c r="BA5" s="56">
        <f t="shared" si="32"/>
        <v>0</v>
      </c>
      <c r="BB5" s="56">
        <f t="shared" si="33"/>
        <v>0</v>
      </c>
      <c r="BC5" s="58"/>
      <c r="BD5" s="56">
        <f t="shared" si="34"/>
        <v>0</v>
      </c>
      <c r="BE5" s="56">
        <f t="shared" si="35"/>
        <v>0</v>
      </c>
      <c r="BF5" s="58">
        <v>0</v>
      </c>
      <c r="BG5" s="56">
        <f t="shared" si="36"/>
        <v>0</v>
      </c>
      <c r="BH5" s="56">
        <f t="shared" si="37"/>
        <v>0</v>
      </c>
      <c r="BI5" s="58"/>
      <c r="BJ5" s="56">
        <f t="shared" si="38"/>
        <v>0</v>
      </c>
      <c r="BK5" s="56">
        <f t="shared" si="39"/>
        <v>0</v>
      </c>
      <c r="BL5" s="58"/>
      <c r="BM5" s="56">
        <f t="shared" si="40"/>
        <v>0</v>
      </c>
      <c r="BN5" s="56">
        <f t="shared" si="41"/>
        <v>0</v>
      </c>
      <c r="BO5" s="58"/>
      <c r="BP5" s="56">
        <f t="shared" si="42"/>
        <v>0</v>
      </c>
      <c r="BQ5" s="56">
        <f t="shared" si="43"/>
        <v>0</v>
      </c>
      <c r="BR5" s="58"/>
      <c r="BS5" s="56">
        <f t="shared" si="44"/>
        <v>0</v>
      </c>
      <c r="BT5" s="56">
        <f t="shared" si="45"/>
        <v>0</v>
      </c>
      <c r="BU5" s="58"/>
      <c r="BV5" s="56">
        <f t="shared" si="46"/>
        <v>0</v>
      </c>
      <c r="BW5" s="56">
        <f t="shared" si="47"/>
        <v>0</v>
      </c>
      <c r="BX5" s="58"/>
      <c r="BY5" s="56">
        <f t="shared" si="48"/>
        <v>0</v>
      </c>
      <c r="BZ5" s="56">
        <f t="shared" si="49"/>
        <v>0</v>
      </c>
      <c r="CA5" s="58"/>
      <c r="CB5" s="56">
        <f t="shared" si="50"/>
        <v>0</v>
      </c>
      <c r="CC5" s="56">
        <f t="shared" si="51"/>
        <v>0</v>
      </c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2"/>
      <c r="CU5" s="42"/>
      <c r="CV5" s="42"/>
      <c r="CW5" s="42"/>
    </row>
    <row r="6" spans="1:101" s="41" customFormat="1" ht="12.75">
      <c r="A6" s="53">
        <f t="shared" si="52"/>
        <v>12</v>
      </c>
      <c r="B6" s="54" t="s">
        <v>1</v>
      </c>
      <c r="C6" s="55">
        <f t="shared" si="53"/>
        <v>12.9</v>
      </c>
      <c r="D6" s="58">
        <v>0</v>
      </c>
      <c r="E6" s="56">
        <f t="shared" si="0"/>
        <v>0</v>
      </c>
      <c r="F6" s="56">
        <f t="shared" si="1"/>
        <v>0</v>
      </c>
      <c r="G6" s="58">
        <v>0</v>
      </c>
      <c r="H6" s="56">
        <f t="shared" si="2"/>
        <v>0</v>
      </c>
      <c r="I6" s="56">
        <f t="shared" si="3"/>
        <v>0</v>
      </c>
      <c r="J6" s="58">
        <v>0</v>
      </c>
      <c r="K6" s="56">
        <f t="shared" si="4"/>
        <v>0</v>
      </c>
      <c r="L6" s="56">
        <f t="shared" si="5"/>
        <v>0</v>
      </c>
      <c r="M6" s="58">
        <v>0</v>
      </c>
      <c r="N6" s="56">
        <f t="shared" si="6"/>
        <v>0</v>
      </c>
      <c r="O6" s="56">
        <f t="shared" si="7"/>
        <v>0</v>
      </c>
      <c r="P6" s="58">
        <v>0</v>
      </c>
      <c r="Q6" s="56">
        <f t="shared" si="8"/>
        <v>0</v>
      </c>
      <c r="R6" s="56">
        <f t="shared" si="9"/>
        <v>0</v>
      </c>
      <c r="S6" s="58">
        <v>0</v>
      </c>
      <c r="T6" s="56">
        <f t="shared" si="10"/>
        <v>0</v>
      </c>
      <c r="U6" s="56">
        <f t="shared" si="11"/>
        <v>0</v>
      </c>
      <c r="V6" s="58">
        <v>0</v>
      </c>
      <c r="W6" s="56">
        <f t="shared" si="12"/>
        <v>0</v>
      </c>
      <c r="X6" s="56">
        <f t="shared" si="13"/>
        <v>0</v>
      </c>
      <c r="Y6" s="58">
        <v>0</v>
      </c>
      <c r="Z6" s="56">
        <f t="shared" si="14"/>
        <v>0</v>
      </c>
      <c r="AA6" s="56">
        <f t="shared" si="15"/>
        <v>0</v>
      </c>
      <c r="AB6" s="58">
        <v>0</v>
      </c>
      <c r="AC6" s="56">
        <f t="shared" si="16"/>
        <v>0</v>
      </c>
      <c r="AD6" s="56">
        <f t="shared" si="17"/>
        <v>0</v>
      </c>
      <c r="AE6" s="58">
        <v>0</v>
      </c>
      <c r="AF6" s="56">
        <f t="shared" si="18"/>
        <v>0</v>
      </c>
      <c r="AG6" s="56">
        <f t="shared" si="19"/>
        <v>0</v>
      </c>
      <c r="AH6" s="58">
        <v>0</v>
      </c>
      <c r="AI6" s="56">
        <f t="shared" si="20"/>
        <v>0</v>
      </c>
      <c r="AJ6" s="56">
        <f t="shared" si="21"/>
        <v>0</v>
      </c>
      <c r="AK6" s="58">
        <v>0</v>
      </c>
      <c r="AL6" s="56">
        <f t="shared" si="22"/>
        <v>0</v>
      </c>
      <c r="AM6" s="56">
        <f t="shared" si="23"/>
        <v>0</v>
      </c>
      <c r="AN6" s="58">
        <v>0</v>
      </c>
      <c r="AO6" s="56">
        <f t="shared" si="24"/>
        <v>0</v>
      </c>
      <c r="AP6" s="56">
        <f t="shared" si="25"/>
        <v>0</v>
      </c>
      <c r="AQ6" s="58"/>
      <c r="AR6" s="56">
        <f t="shared" si="26"/>
        <v>0</v>
      </c>
      <c r="AS6" s="56">
        <f t="shared" si="27"/>
        <v>0</v>
      </c>
      <c r="AT6" s="58"/>
      <c r="AU6" s="56">
        <f t="shared" si="28"/>
        <v>0</v>
      </c>
      <c r="AV6" s="56">
        <f t="shared" si="29"/>
        <v>0</v>
      </c>
      <c r="AW6" s="58"/>
      <c r="AX6" s="56">
        <f t="shared" si="30"/>
        <v>0</v>
      </c>
      <c r="AY6" s="56">
        <f t="shared" si="31"/>
        <v>0</v>
      </c>
      <c r="AZ6" s="58"/>
      <c r="BA6" s="56">
        <f t="shared" si="32"/>
        <v>0</v>
      </c>
      <c r="BB6" s="56">
        <f t="shared" si="33"/>
        <v>0</v>
      </c>
      <c r="BC6" s="58"/>
      <c r="BD6" s="56">
        <f t="shared" si="34"/>
        <v>0</v>
      </c>
      <c r="BE6" s="56">
        <f t="shared" si="35"/>
        <v>0</v>
      </c>
      <c r="BF6" s="58">
        <v>0</v>
      </c>
      <c r="BG6" s="56">
        <f t="shared" si="36"/>
        <v>0</v>
      </c>
      <c r="BH6" s="56">
        <f t="shared" si="37"/>
        <v>0</v>
      </c>
      <c r="BI6" s="58"/>
      <c r="BJ6" s="56">
        <f t="shared" si="38"/>
        <v>0</v>
      </c>
      <c r="BK6" s="56">
        <f t="shared" si="39"/>
        <v>0</v>
      </c>
      <c r="BL6" s="58"/>
      <c r="BM6" s="56">
        <f t="shared" si="40"/>
        <v>0</v>
      </c>
      <c r="BN6" s="56">
        <f t="shared" si="41"/>
        <v>0</v>
      </c>
      <c r="BO6" s="58"/>
      <c r="BP6" s="56">
        <f t="shared" si="42"/>
        <v>0</v>
      </c>
      <c r="BQ6" s="56">
        <f t="shared" si="43"/>
        <v>0</v>
      </c>
      <c r="BR6" s="58"/>
      <c r="BS6" s="56">
        <f t="shared" si="44"/>
        <v>0</v>
      </c>
      <c r="BT6" s="56">
        <f t="shared" si="45"/>
        <v>0</v>
      </c>
      <c r="BU6" s="58"/>
      <c r="BV6" s="56">
        <f t="shared" si="46"/>
        <v>0</v>
      </c>
      <c r="BW6" s="56">
        <f t="shared" si="47"/>
        <v>0</v>
      </c>
      <c r="BX6" s="58"/>
      <c r="BY6" s="56">
        <f t="shared" si="48"/>
        <v>0</v>
      </c>
      <c r="BZ6" s="56">
        <f t="shared" si="49"/>
        <v>0</v>
      </c>
      <c r="CA6" s="58">
        <v>4</v>
      </c>
      <c r="CB6" s="56">
        <f t="shared" si="50"/>
        <v>50</v>
      </c>
      <c r="CC6" s="56">
        <f t="shared" si="51"/>
        <v>56.75875081045591</v>
      </c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2"/>
      <c r="CU6" s="42"/>
      <c r="CV6" s="42"/>
      <c r="CW6" s="42"/>
    </row>
    <row r="7" spans="1:101" s="41" customFormat="1" ht="12.75">
      <c r="A7" s="53">
        <f t="shared" si="52"/>
        <v>13</v>
      </c>
      <c r="B7" s="54" t="s">
        <v>1</v>
      </c>
      <c r="C7" s="55">
        <f t="shared" si="53"/>
        <v>13.9</v>
      </c>
      <c r="D7" s="58">
        <v>0</v>
      </c>
      <c r="E7" s="56">
        <f t="shared" si="0"/>
        <v>0</v>
      </c>
      <c r="F7" s="56">
        <f t="shared" si="1"/>
        <v>0</v>
      </c>
      <c r="G7" s="58">
        <v>0</v>
      </c>
      <c r="H7" s="56">
        <f t="shared" si="2"/>
        <v>0</v>
      </c>
      <c r="I7" s="56">
        <f t="shared" si="3"/>
        <v>0</v>
      </c>
      <c r="J7" s="58">
        <v>0</v>
      </c>
      <c r="K7" s="56">
        <f t="shared" si="4"/>
        <v>0</v>
      </c>
      <c r="L7" s="56">
        <f t="shared" si="5"/>
        <v>0</v>
      </c>
      <c r="M7" s="58">
        <v>0</v>
      </c>
      <c r="N7" s="56">
        <f t="shared" si="6"/>
        <v>0</v>
      </c>
      <c r="O7" s="56">
        <f t="shared" si="7"/>
        <v>0</v>
      </c>
      <c r="P7" s="58">
        <v>0</v>
      </c>
      <c r="Q7" s="56">
        <f t="shared" si="8"/>
        <v>0</v>
      </c>
      <c r="R7" s="56">
        <f t="shared" si="9"/>
        <v>0</v>
      </c>
      <c r="S7" s="58">
        <v>0</v>
      </c>
      <c r="T7" s="56">
        <f t="shared" si="10"/>
        <v>0</v>
      </c>
      <c r="U7" s="56">
        <f t="shared" si="11"/>
        <v>0</v>
      </c>
      <c r="V7" s="58">
        <v>0</v>
      </c>
      <c r="W7" s="56">
        <f t="shared" si="12"/>
        <v>0</v>
      </c>
      <c r="X7" s="56">
        <f t="shared" si="13"/>
        <v>0</v>
      </c>
      <c r="Y7" s="58">
        <v>0</v>
      </c>
      <c r="Z7" s="56">
        <f t="shared" si="14"/>
        <v>0</v>
      </c>
      <c r="AA7" s="56">
        <f t="shared" si="15"/>
        <v>0</v>
      </c>
      <c r="AB7" s="58">
        <v>0</v>
      </c>
      <c r="AC7" s="56">
        <f t="shared" si="16"/>
        <v>0</v>
      </c>
      <c r="AD7" s="56">
        <f t="shared" si="17"/>
        <v>0</v>
      </c>
      <c r="AE7" s="58">
        <v>0</v>
      </c>
      <c r="AF7" s="56">
        <f t="shared" si="18"/>
        <v>0</v>
      </c>
      <c r="AG7" s="56">
        <f t="shared" si="19"/>
        <v>0</v>
      </c>
      <c r="AH7" s="58">
        <v>0</v>
      </c>
      <c r="AI7" s="56">
        <f t="shared" si="20"/>
        <v>0</v>
      </c>
      <c r="AJ7" s="56">
        <f t="shared" si="21"/>
        <v>0</v>
      </c>
      <c r="AK7" s="58">
        <v>0</v>
      </c>
      <c r="AL7" s="56">
        <f t="shared" si="22"/>
        <v>0</v>
      </c>
      <c r="AM7" s="56">
        <f t="shared" si="23"/>
        <v>0</v>
      </c>
      <c r="AN7" s="58">
        <v>0</v>
      </c>
      <c r="AO7" s="56">
        <f t="shared" si="24"/>
        <v>0</v>
      </c>
      <c r="AP7" s="56">
        <f t="shared" si="25"/>
        <v>0</v>
      </c>
      <c r="AQ7" s="58"/>
      <c r="AR7" s="56">
        <f t="shared" si="26"/>
        <v>0</v>
      </c>
      <c r="AS7" s="56">
        <f t="shared" si="27"/>
        <v>0</v>
      </c>
      <c r="AT7" s="58"/>
      <c r="AU7" s="56">
        <f t="shared" si="28"/>
        <v>0</v>
      </c>
      <c r="AV7" s="56">
        <f t="shared" si="29"/>
        <v>0</v>
      </c>
      <c r="AW7" s="58"/>
      <c r="AX7" s="56">
        <f t="shared" si="30"/>
        <v>0</v>
      </c>
      <c r="AY7" s="56">
        <f t="shared" si="31"/>
        <v>0</v>
      </c>
      <c r="AZ7" s="58"/>
      <c r="BA7" s="56">
        <f t="shared" si="32"/>
        <v>0</v>
      </c>
      <c r="BB7" s="56">
        <f t="shared" si="33"/>
        <v>0</v>
      </c>
      <c r="BC7" s="58"/>
      <c r="BD7" s="56">
        <f t="shared" si="34"/>
        <v>0</v>
      </c>
      <c r="BE7" s="56">
        <f t="shared" si="35"/>
        <v>0</v>
      </c>
      <c r="BF7" s="58">
        <v>0</v>
      </c>
      <c r="BG7" s="56">
        <f t="shared" si="36"/>
        <v>0</v>
      </c>
      <c r="BH7" s="56">
        <f t="shared" si="37"/>
        <v>0</v>
      </c>
      <c r="BI7" s="58"/>
      <c r="BJ7" s="56">
        <f t="shared" si="38"/>
        <v>0</v>
      </c>
      <c r="BK7" s="56">
        <f t="shared" si="39"/>
        <v>0</v>
      </c>
      <c r="BL7" s="58"/>
      <c r="BM7" s="56">
        <f t="shared" si="40"/>
        <v>0</v>
      </c>
      <c r="BN7" s="56">
        <f t="shared" si="41"/>
        <v>0</v>
      </c>
      <c r="BO7" s="58"/>
      <c r="BP7" s="56">
        <f t="shared" si="42"/>
        <v>0</v>
      </c>
      <c r="BQ7" s="56">
        <f t="shared" si="43"/>
        <v>0</v>
      </c>
      <c r="BR7" s="58"/>
      <c r="BS7" s="56">
        <f t="shared" si="44"/>
        <v>0</v>
      </c>
      <c r="BT7" s="56">
        <f t="shared" si="45"/>
        <v>0</v>
      </c>
      <c r="BU7" s="58"/>
      <c r="BV7" s="56">
        <f t="shared" si="46"/>
        <v>0</v>
      </c>
      <c r="BW7" s="56">
        <f t="shared" si="47"/>
        <v>0</v>
      </c>
      <c r="BX7" s="58"/>
      <c r="BY7" s="56">
        <f t="shared" si="48"/>
        <v>0</v>
      </c>
      <c r="BZ7" s="56">
        <f t="shared" si="49"/>
        <v>0</v>
      </c>
      <c r="CA7" s="58">
        <v>1</v>
      </c>
      <c r="CB7" s="56">
        <f t="shared" si="50"/>
        <v>13.5</v>
      </c>
      <c r="CC7" s="56">
        <f t="shared" si="51"/>
        <v>18.422258564180716</v>
      </c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2"/>
      <c r="CU7" s="42"/>
      <c r="CV7" s="42"/>
      <c r="CW7" s="42"/>
    </row>
    <row r="8" spans="1:101" s="41" customFormat="1" ht="12.75">
      <c r="A8" s="53">
        <f t="shared" si="52"/>
        <v>14</v>
      </c>
      <c r="B8" s="54" t="s">
        <v>1</v>
      </c>
      <c r="C8" s="55">
        <f t="shared" si="53"/>
        <v>14.9</v>
      </c>
      <c r="D8" s="58">
        <v>0</v>
      </c>
      <c r="E8" s="56">
        <f t="shared" si="0"/>
        <v>0</v>
      </c>
      <c r="F8" s="56">
        <f t="shared" si="1"/>
        <v>0</v>
      </c>
      <c r="G8" s="58">
        <v>0</v>
      </c>
      <c r="H8" s="56">
        <f t="shared" si="2"/>
        <v>0</v>
      </c>
      <c r="I8" s="56">
        <f t="shared" si="3"/>
        <v>0</v>
      </c>
      <c r="J8" s="58">
        <v>0</v>
      </c>
      <c r="K8" s="56">
        <f t="shared" si="4"/>
        <v>0</v>
      </c>
      <c r="L8" s="56">
        <f t="shared" si="5"/>
        <v>0</v>
      </c>
      <c r="M8" s="58">
        <v>0</v>
      </c>
      <c r="N8" s="56">
        <f t="shared" si="6"/>
        <v>0</v>
      </c>
      <c r="O8" s="56">
        <f t="shared" si="7"/>
        <v>0</v>
      </c>
      <c r="P8" s="58">
        <v>0</v>
      </c>
      <c r="Q8" s="56">
        <f t="shared" si="8"/>
        <v>0</v>
      </c>
      <c r="R8" s="56">
        <f t="shared" si="9"/>
        <v>0</v>
      </c>
      <c r="S8" s="58">
        <v>0</v>
      </c>
      <c r="T8" s="56">
        <f t="shared" si="10"/>
        <v>0</v>
      </c>
      <c r="U8" s="56">
        <f t="shared" si="11"/>
        <v>0</v>
      </c>
      <c r="V8" s="58">
        <v>0</v>
      </c>
      <c r="W8" s="56">
        <f t="shared" si="12"/>
        <v>0</v>
      </c>
      <c r="X8" s="56">
        <f t="shared" si="13"/>
        <v>0</v>
      </c>
      <c r="Y8" s="58">
        <v>0</v>
      </c>
      <c r="Z8" s="56">
        <f t="shared" si="14"/>
        <v>0</v>
      </c>
      <c r="AA8" s="56">
        <f t="shared" si="15"/>
        <v>0</v>
      </c>
      <c r="AB8" s="58">
        <v>0</v>
      </c>
      <c r="AC8" s="56">
        <f t="shared" si="16"/>
        <v>0</v>
      </c>
      <c r="AD8" s="56">
        <f t="shared" si="17"/>
        <v>0</v>
      </c>
      <c r="AE8" s="58">
        <v>0</v>
      </c>
      <c r="AF8" s="56">
        <f t="shared" si="18"/>
        <v>0</v>
      </c>
      <c r="AG8" s="56">
        <f t="shared" si="19"/>
        <v>0</v>
      </c>
      <c r="AH8" s="58">
        <v>0</v>
      </c>
      <c r="AI8" s="56">
        <f t="shared" si="20"/>
        <v>0</v>
      </c>
      <c r="AJ8" s="56">
        <f t="shared" si="21"/>
        <v>0</v>
      </c>
      <c r="AK8" s="58">
        <v>0</v>
      </c>
      <c r="AL8" s="56">
        <f t="shared" si="22"/>
        <v>0</v>
      </c>
      <c r="AM8" s="56">
        <f t="shared" si="23"/>
        <v>0</v>
      </c>
      <c r="AN8" s="58">
        <v>0</v>
      </c>
      <c r="AO8" s="56">
        <f t="shared" si="24"/>
        <v>0</v>
      </c>
      <c r="AP8" s="56">
        <f t="shared" si="25"/>
        <v>0</v>
      </c>
      <c r="AQ8" s="58"/>
      <c r="AR8" s="56">
        <f t="shared" si="26"/>
        <v>0</v>
      </c>
      <c r="AS8" s="56">
        <f t="shared" si="27"/>
        <v>0</v>
      </c>
      <c r="AT8" s="58"/>
      <c r="AU8" s="56">
        <f t="shared" si="28"/>
        <v>0</v>
      </c>
      <c r="AV8" s="56">
        <f t="shared" si="29"/>
        <v>0</v>
      </c>
      <c r="AW8" s="58"/>
      <c r="AX8" s="56">
        <f t="shared" si="30"/>
        <v>0</v>
      </c>
      <c r="AY8" s="56">
        <f t="shared" si="31"/>
        <v>0</v>
      </c>
      <c r="AZ8" s="58"/>
      <c r="BA8" s="56">
        <f t="shared" si="32"/>
        <v>0</v>
      </c>
      <c r="BB8" s="56">
        <f t="shared" si="33"/>
        <v>0</v>
      </c>
      <c r="BC8" s="58"/>
      <c r="BD8" s="56">
        <f t="shared" si="34"/>
        <v>0</v>
      </c>
      <c r="BE8" s="56">
        <f t="shared" si="35"/>
        <v>0</v>
      </c>
      <c r="BF8" s="58">
        <v>0</v>
      </c>
      <c r="BG8" s="56">
        <f t="shared" si="36"/>
        <v>0</v>
      </c>
      <c r="BH8" s="56">
        <f t="shared" si="37"/>
        <v>0</v>
      </c>
      <c r="BI8" s="58"/>
      <c r="BJ8" s="56">
        <f t="shared" si="38"/>
        <v>0</v>
      </c>
      <c r="BK8" s="56">
        <f t="shared" si="39"/>
        <v>0</v>
      </c>
      <c r="BL8" s="58"/>
      <c r="BM8" s="56">
        <f t="shared" si="40"/>
        <v>0</v>
      </c>
      <c r="BN8" s="56">
        <f t="shared" si="41"/>
        <v>0</v>
      </c>
      <c r="BO8" s="58"/>
      <c r="BP8" s="56">
        <f t="shared" si="42"/>
        <v>0</v>
      </c>
      <c r="BQ8" s="56">
        <f t="shared" si="43"/>
        <v>0</v>
      </c>
      <c r="BR8" s="58"/>
      <c r="BS8" s="56">
        <f t="shared" si="44"/>
        <v>0</v>
      </c>
      <c r="BT8" s="56">
        <f t="shared" si="45"/>
        <v>0</v>
      </c>
      <c r="BU8" s="58"/>
      <c r="BV8" s="56">
        <f t="shared" si="46"/>
        <v>0</v>
      </c>
      <c r="BW8" s="56">
        <f t="shared" si="47"/>
        <v>0</v>
      </c>
      <c r="BX8" s="58"/>
      <c r="BY8" s="56">
        <f t="shared" si="48"/>
        <v>0</v>
      </c>
      <c r="BZ8" s="56">
        <f t="shared" si="49"/>
        <v>0</v>
      </c>
      <c r="CA8" s="58">
        <v>6</v>
      </c>
      <c r="CB8" s="56">
        <f t="shared" si="50"/>
        <v>87</v>
      </c>
      <c r="CC8" s="56">
        <f t="shared" si="51"/>
        <v>140.85074269325608</v>
      </c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2"/>
      <c r="CU8" s="42"/>
      <c r="CV8" s="42"/>
      <c r="CW8" s="42"/>
    </row>
    <row r="9" spans="1:101" s="41" customFormat="1" ht="12.75">
      <c r="A9" s="53">
        <f t="shared" si="52"/>
        <v>15</v>
      </c>
      <c r="B9" s="54" t="s">
        <v>1</v>
      </c>
      <c r="C9" s="55">
        <f t="shared" si="53"/>
        <v>15.9</v>
      </c>
      <c r="D9" s="58">
        <v>0</v>
      </c>
      <c r="E9" s="56">
        <f t="shared" si="0"/>
        <v>0</v>
      </c>
      <c r="F9" s="56">
        <f t="shared" si="1"/>
        <v>0</v>
      </c>
      <c r="G9" s="58">
        <v>0</v>
      </c>
      <c r="H9" s="56">
        <f t="shared" si="2"/>
        <v>0</v>
      </c>
      <c r="I9" s="56">
        <f t="shared" si="3"/>
        <v>0</v>
      </c>
      <c r="J9" s="58">
        <v>0</v>
      </c>
      <c r="K9" s="56">
        <f t="shared" si="4"/>
        <v>0</v>
      </c>
      <c r="L9" s="56">
        <f t="shared" si="5"/>
        <v>0</v>
      </c>
      <c r="M9" s="58">
        <v>0</v>
      </c>
      <c r="N9" s="56">
        <f t="shared" si="6"/>
        <v>0</v>
      </c>
      <c r="O9" s="56">
        <f t="shared" si="7"/>
        <v>0</v>
      </c>
      <c r="P9" s="58">
        <v>0</v>
      </c>
      <c r="Q9" s="56">
        <f t="shared" si="8"/>
        <v>0</v>
      </c>
      <c r="R9" s="56">
        <f t="shared" si="9"/>
        <v>0</v>
      </c>
      <c r="S9" s="58">
        <v>0</v>
      </c>
      <c r="T9" s="56">
        <f t="shared" si="10"/>
        <v>0</v>
      </c>
      <c r="U9" s="56">
        <f t="shared" si="11"/>
        <v>0</v>
      </c>
      <c r="V9" s="58">
        <v>0</v>
      </c>
      <c r="W9" s="56">
        <f t="shared" si="12"/>
        <v>0</v>
      </c>
      <c r="X9" s="56">
        <f t="shared" si="13"/>
        <v>0</v>
      </c>
      <c r="Y9" s="58">
        <v>0</v>
      </c>
      <c r="Z9" s="56">
        <f t="shared" si="14"/>
        <v>0</v>
      </c>
      <c r="AA9" s="56">
        <f t="shared" si="15"/>
        <v>0</v>
      </c>
      <c r="AB9" s="58">
        <v>0</v>
      </c>
      <c r="AC9" s="56">
        <f t="shared" si="16"/>
        <v>0</v>
      </c>
      <c r="AD9" s="56">
        <f t="shared" si="17"/>
        <v>0</v>
      </c>
      <c r="AE9" s="58">
        <v>0</v>
      </c>
      <c r="AF9" s="56">
        <f t="shared" si="18"/>
        <v>0</v>
      </c>
      <c r="AG9" s="56">
        <f t="shared" si="19"/>
        <v>0</v>
      </c>
      <c r="AH9" s="58">
        <v>0</v>
      </c>
      <c r="AI9" s="56">
        <f t="shared" si="20"/>
        <v>0</v>
      </c>
      <c r="AJ9" s="56">
        <f t="shared" si="21"/>
        <v>0</v>
      </c>
      <c r="AK9" s="58">
        <v>0</v>
      </c>
      <c r="AL9" s="56">
        <f t="shared" si="22"/>
        <v>0</v>
      </c>
      <c r="AM9" s="56">
        <f t="shared" si="23"/>
        <v>0</v>
      </c>
      <c r="AN9" s="58">
        <v>0</v>
      </c>
      <c r="AO9" s="56">
        <f t="shared" si="24"/>
        <v>0</v>
      </c>
      <c r="AP9" s="56">
        <f t="shared" si="25"/>
        <v>0</v>
      </c>
      <c r="AQ9" s="58"/>
      <c r="AR9" s="56">
        <f t="shared" si="26"/>
        <v>0</v>
      </c>
      <c r="AS9" s="56">
        <f t="shared" si="27"/>
        <v>0</v>
      </c>
      <c r="AT9" s="58"/>
      <c r="AU9" s="56">
        <f t="shared" si="28"/>
        <v>0</v>
      </c>
      <c r="AV9" s="56">
        <f t="shared" si="29"/>
        <v>0</v>
      </c>
      <c r="AW9" s="58"/>
      <c r="AX9" s="56">
        <f t="shared" si="30"/>
        <v>0</v>
      </c>
      <c r="AY9" s="56">
        <f t="shared" si="31"/>
        <v>0</v>
      </c>
      <c r="AZ9" s="58"/>
      <c r="BA9" s="56">
        <f t="shared" si="32"/>
        <v>0</v>
      </c>
      <c r="BB9" s="56">
        <f t="shared" si="33"/>
        <v>0</v>
      </c>
      <c r="BC9" s="58"/>
      <c r="BD9" s="56">
        <f t="shared" si="34"/>
        <v>0</v>
      </c>
      <c r="BE9" s="56">
        <f t="shared" si="35"/>
        <v>0</v>
      </c>
      <c r="BF9" s="58">
        <v>0</v>
      </c>
      <c r="BG9" s="56">
        <f t="shared" si="36"/>
        <v>0</v>
      </c>
      <c r="BH9" s="56">
        <f t="shared" si="37"/>
        <v>0</v>
      </c>
      <c r="BI9" s="58"/>
      <c r="BJ9" s="56">
        <f t="shared" si="38"/>
        <v>0</v>
      </c>
      <c r="BK9" s="56">
        <f t="shared" si="39"/>
        <v>0</v>
      </c>
      <c r="BL9" s="58"/>
      <c r="BM9" s="56">
        <f t="shared" si="40"/>
        <v>0</v>
      </c>
      <c r="BN9" s="56">
        <f t="shared" si="41"/>
        <v>0</v>
      </c>
      <c r="BO9" s="58"/>
      <c r="BP9" s="56">
        <f t="shared" si="42"/>
        <v>0</v>
      </c>
      <c r="BQ9" s="56">
        <f t="shared" si="43"/>
        <v>0</v>
      </c>
      <c r="BR9" s="58"/>
      <c r="BS9" s="56">
        <f t="shared" si="44"/>
        <v>0</v>
      </c>
      <c r="BT9" s="56">
        <f t="shared" si="45"/>
        <v>0</v>
      </c>
      <c r="BU9" s="58"/>
      <c r="BV9" s="56">
        <f t="shared" si="46"/>
        <v>0</v>
      </c>
      <c r="BW9" s="56">
        <f t="shared" si="47"/>
        <v>0</v>
      </c>
      <c r="BX9" s="58"/>
      <c r="BY9" s="56">
        <f t="shared" si="48"/>
        <v>0</v>
      </c>
      <c r="BZ9" s="56">
        <f t="shared" si="49"/>
        <v>0</v>
      </c>
      <c r="CA9" s="58">
        <v>10</v>
      </c>
      <c r="CB9" s="56">
        <f t="shared" si="50"/>
        <v>155</v>
      </c>
      <c r="CC9" s="56">
        <f t="shared" si="51"/>
        <v>294.3403833598841</v>
      </c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2"/>
      <c r="CU9" s="42"/>
      <c r="CV9" s="42"/>
      <c r="CW9" s="42"/>
    </row>
    <row r="10" spans="1:101" s="41" customFormat="1" ht="12.75">
      <c r="A10" s="53">
        <f t="shared" si="52"/>
        <v>16</v>
      </c>
      <c r="B10" s="54" t="s">
        <v>1</v>
      </c>
      <c r="C10" s="55">
        <f t="shared" si="53"/>
        <v>16.9</v>
      </c>
      <c r="D10" s="58">
        <v>0</v>
      </c>
      <c r="E10" s="56">
        <f t="shared" si="0"/>
        <v>0</v>
      </c>
      <c r="F10" s="56">
        <f t="shared" si="1"/>
        <v>0</v>
      </c>
      <c r="G10" s="58">
        <v>0</v>
      </c>
      <c r="H10" s="56">
        <f t="shared" si="2"/>
        <v>0</v>
      </c>
      <c r="I10" s="56">
        <f t="shared" si="3"/>
        <v>0</v>
      </c>
      <c r="J10" s="58">
        <v>0</v>
      </c>
      <c r="K10" s="56">
        <f t="shared" si="4"/>
        <v>0</v>
      </c>
      <c r="L10" s="56">
        <f t="shared" si="5"/>
        <v>0</v>
      </c>
      <c r="M10" s="58">
        <v>0</v>
      </c>
      <c r="N10" s="56">
        <f t="shared" si="6"/>
        <v>0</v>
      </c>
      <c r="O10" s="56">
        <f t="shared" si="7"/>
        <v>0</v>
      </c>
      <c r="P10" s="58">
        <v>0</v>
      </c>
      <c r="Q10" s="56">
        <f t="shared" si="8"/>
        <v>0</v>
      </c>
      <c r="R10" s="56">
        <f t="shared" si="9"/>
        <v>0</v>
      </c>
      <c r="S10" s="58">
        <v>0</v>
      </c>
      <c r="T10" s="56">
        <f t="shared" si="10"/>
        <v>0</v>
      </c>
      <c r="U10" s="56">
        <f t="shared" si="11"/>
        <v>0</v>
      </c>
      <c r="V10" s="58">
        <v>0</v>
      </c>
      <c r="W10" s="56">
        <f t="shared" si="12"/>
        <v>0</v>
      </c>
      <c r="X10" s="56">
        <f t="shared" si="13"/>
        <v>0</v>
      </c>
      <c r="Y10" s="58">
        <v>0</v>
      </c>
      <c r="Z10" s="56">
        <f t="shared" si="14"/>
        <v>0</v>
      </c>
      <c r="AA10" s="56">
        <f t="shared" si="15"/>
        <v>0</v>
      </c>
      <c r="AB10" s="58">
        <v>0</v>
      </c>
      <c r="AC10" s="56">
        <f t="shared" si="16"/>
        <v>0</v>
      </c>
      <c r="AD10" s="56">
        <f t="shared" si="17"/>
        <v>0</v>
      </c>
      <c r="AE10" s="58">
        <v>0</v>
      </c>
      <c r="AF10" s="56">
        <f t="shared" si="18"/>
        <v>0</v>
      </c>
      <c r="AG10" s="56">
        <f t="shared" si="19"/>
        <v>0</v>
      </c>
      <c r="AH10" s="58">
        <v>0</v>
      </c>
      <c r="AI10" s="56">
        <f t="shared" si="20"/>
        <v>0</v>
      </c>
      <c r="AJ10" s="56">
        <f t="shared" si="21"/>
        <v>0</v>
      </c>
      <c r="AK10" s="58">
        <v>0</v>
      </c>
      <c r="AL10" s="56">
        <f t="shared" si="22"/>
        <v>0</v>
      </c>
      <c r="AM10" s="56">
        <f t="shared" si="23"/>
        <v>0</v>
      </c>
      <c r="AN10" s="58">
        <v>0</v>
      </c>
      <c r="AO10" s="56">
        <f t="shared" si="24"/>
        <v>0</v>
      </c>
      <c r="AP10" s="56">
        <f t="shared" si="25"/>
        <v>0</v>
      </c>
      <c r="AQ10" s="58"/>
      <c r="AR10" s="56">
        <f t="shared" si="26"/>
        <v>0</v>
      </c>
      <c r="AS10" s="56">
        <f t="shared" si="27"/>
        <v>0</v>
      </c>
      <c r="AT10" s="58"/>
      <c r="AU10" s="56">
        <f t="shared" si="28"/>
        <v>0</v>
      </c>
      <c r="AV10" s="56">
        <f t="shared" si="29"/>
        <v>0</v>
      </c>
      <c r="AW10" s="58"/>
      <c r="AX10" s="56">
        <f t="shared" si="30"/>
        <v>0</v>
      </c>
      <c r="AY10" s="56">
        <f t="shared" si="31"/>
        <v>0</v>
      </c>
      <c r="AZ10" s="58"/>
      <c r="BA10" s="56">
        <f t="shared" si="32"/>
        <v>0</v>
      </c>
      <c r="BB10" s="56">
        <f t="shared" si="33"/>
        <v>0</v>
      </c>
      <c r="BC10" s="58"/>
      <c r="BD10" s="56">
        <f t="shared" si="34"/>
        <v>0</v>
      </c>
      <c r="BE10" s="56">
        <f t="shared" si="35"/>
        <v>0</v>
      </c>
      <c r="BF10" s="58">
        <v>0</v>
      </c>
      <c r="BG10" s="56">
        <f t="shared" si="36"/>
        <v>0</v>
      </c>
      <c r="BH10" s="56">
        <f t="shared" si="37"/>
        <v>0</v>
      </c>
      <c r="BI10" s="58"/>
      <c r="BJ10" s="56">
        <f t="shared" si="38"/>
        <v>0</v>
      </c>
      <c r="BK10" s="56">
        <f t="shared" si="39"/>
        <v>0</v>
      </c>
      <c r="BL10" s="58"/>
      <c r="BM10" s="56">
        <f t="shared" si="40"/>
        <v>0</v>
      </c>
      <c r="BN10" s="56">
        <f t="shared" si="41"/>
        <v>0</v>
      </c>
      <c r="BO10" s="58"/>
      <c r="BP10" s="56">
        <f t="shared" si="42"/>
        <v>0</v>
      </c>
      <c r="BQ10" s="56">
        <f t="shared" si="43"/>
        <v>0</v>
      </c>
      <c r="BR10" s="58"/>
      <c r="BS10" s="56">
        <f t="shared" si="44"/>
        <v>0</v>
      </c>
      <c r="BT10" s="56">
        <f t="shared" si="45"/>
        <v>0</v>
      </c>
      <c r="BU10" s="58"/>
      <c r="BV10" s="56">
        <f t="shared" si="46"/>
        <v>0</v>
      </c>
      <c r="BW10" s="56">
        <f t="shared" si="47"/>
        <v>0</v>
      </c>
      <c r="BX10" s="58"/>
      <c r="BY10" s="56">
        <f t="shared" si="48"/>
        <v>0</v>
      </c>
      <c r="BZ10" s="56">
        <f t="shared" si="49"/>
        <v>0</v>
      </c>
      <c r="CA10" s="58">
        <v>23</v>
      </c>
      <c r="CB10" s="56">
        <f t="shared" si="50"/>
        <v>379.5</v>
      </c>
      <c r="CC10" s="56">
        <f t="shared" si="51"/>
        <v>836.9035124058221</v>
      </c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2"/>
      <c r="CU10" s="42"/>
      <c r="CV10" s="42"/>
      <c r="CW10" s="42"/>
    </row>
    <row r="11" spans="1:101" s="41" customFormat="1" ht="12.75">
      <c r="A11" s="53">
        <f t="shared" si="52"/>
        <v>17</v>
      </c>
      <c r="B11" s="54" t="s">
        <v>1</v>
      </c>
      <c r="C11" s="55">
        <f t="shared" si="53"/>
        <v>17.9</v>
      </c>
      <c r="D11" s="58">
        <v>0</v>
      </c>
      <c r="E11" s="56">
        <f t="shared" si="0"/>
        <v>0</v>
      </c>
      <c r="F11" s="56">
        <f t="shared" si="1"/>
        <v>0</v>
      </c>
      <c r="G11" s="58">
        <v>0</v>
      </c>
      <c r="H11" s="56">
        <f t="shared" si="2"/>
        <v>0</v>
      </c>
      <c r="I11" s="56">
        <f t="shared" si="3"/>
        <v>0</v>
      </c>
      <c r="J11" s="58">
        <v>0</v>
      </c>
      <c r="K11" s="56">
        <f t="shared" si="4"/>
        <v>0</v>
      </c>
      <c r="L11" s="56">
        <f t="shared" si="5"/>
        <v>0</v>
      </c>
      <c r="M11" s="58">
        <v>0</v>
      </c>
      <c r="N11" s="56">
        <f t="shared" si="6"/>
        <v>0</v>
      </c>
      <c r="O11" s="56">
        <f t="shared" si="7"/>
        <v>0</v>
      </c>
      <c r="P11" s="58">
        <v>0</v>
      </c>
      <c r="Q11" s="56">
        <f t="shared" si="8"/>
        <v>0</v>
      </c>
      <c r="R11" s="56">
        <f t="shared" si="9"/>
        <v>0</v>
      </c>
      <c r="S11" s="58">
        <v>0</v>
      </c>
      <c r="T11" s="56">
        <f t="shared" si="10"/>
        <v>0</v>
      </c>
      <c r="U11" s="56">
        <f t="shared" si="11"/>
        <v>0</v>
      </c>
      <c r="V11" s="58">
        <v>0</v>
      </c>
      <c r="W11" s="56">
        <f t="shared" si="12"/>
        <v>0</v>
      </c>
      <c r="X11" s="56">
        <f t="shared" si="13"/>
        <v>0</v>
      </c>
      <c r="Y11" s="58">
        <v>0</v>
      </c>
      <c r="Z11" s="56">
        <f t="shared" si="14"/>
        <v>0</v>
      </c>
      <c r="AA11" s="56">
        <f t="shared" si="15"/>
        <v>0</v>
      </c>
      <c r="AB11" s="58">
        <v>0</v>
      </c>
      <c r="AC11" s="56">
        <f t="shared" si="16"/>
        <v>0</v>
      </c>
      <c r="AD11" s="56">
        <f t="shared" si="17"/>
        <v>0</v>
      </c>
      <c r="AE11" s="58">
        <v>0</v>
      </c>
      <c r="AF11" s="56">
        <f t="shared" si="18"/>
        <v>0</v>
      </c>
      <c r="AG11" s="56">
        <f t="shared" si="19"/>
        <v>0</v>
      </c>
      <c r="AH11" s="58">
        <v>0</v>
      </c>
      <c r="AI11" s="56">
        <f t="shared" si="20"/>
        <v>0</v>
      </c>
      <c r="AJ11" s="56">
        <f t="shared" si="21"/>
        <v>0</v>
      </c>
      <c r="AK11" s="58">
        <v>0</v>
      </c>
      <c r="AL11" s="56">
        <f t="shared" si="22"/>
        <v>0</v>
      </c>
      <c r="AM11" s="56">
        <f t="shared" si="23"/>
        <v>0</v>
      </c>
      <c r="AN11" s="58">
        <v>0</v>
      </c>
      <c r="AO11" s="56">
        <f t="shared" si="24"/>
        <v>0</v>
      </c>
      <c r="AP11" s="56">
        <f t="shared" si="25"/>
        <v>0</v>
      </c>
      <c r="AQ11" s="58"/>
      <c r="AR11" s="56">
        <f t="shared" si="26"/>
        <v>0</v>
      </c>
      <c r="AS11" s="56">
        <f t="shared" si="27"/>
        <v>0</v>
      </c>
      <c r="AT11" s="58"/>
      <c r="AU11" s="56">
        <f t="shared" si="28"/>
        <v>0</v>
      </c>
      <c r="AV11" s="56">
        <f t="shared" si="29"/>
        <v>0</v>
      </c>
      <c r="AW11" s="58"/>
      <c r="AX11" s="56">
        <f t="shared" si="30"/>
        <v>0</v>
      </c>
      <c r="AY11" s="56">
        <f t="shared" si="31"/>
        <v>0</v>
      </c>
      <c r="AZ11" s="58"/>
      <c r="BA11" s="56">
        <f t="shared" si="32"/>
        <v>0</v>
      </c>
      <c r="BB11" s="56">
        <f t="shared" si="33"/>
        <v>0</v>
      </c>
      <c r="BC11" s="58"/>
      <c r="BD11" s="56">
        <f t="shared" si="34"/>
        <v>0</v>
      </c>
      <c r="BE11" s="56">
        <f t="shared" si="35"/>
        <v>0</v>
      </c>
      <c r="BF11" s="58">
        <v>0</v>
      </c>
      <c r="BG11" s="56">
        <f t="shared" si="36"/>
        <v>0</v>
      </c>
      <c r="BH11" s="56">
        <f t="shared" si="37"/>
        <v>0</v>
      </c>
      <c r="BI11" s="58"/>
      <c r="BJ11" s="56">
        <f t="shared" si="38"/>
        <v>0</v>
      </c>
      <c r="BK11" s="56">
        <f t="shared" si="39"/>
        <v>0</v>
      </c>
      <c r="BL11" s="58"/>
      <c r="BM11" s="56">
        <f t="shared" si="40"/>
        <v>0</v>
      </c>
      <c r="BN11" s="56">
        <f t="shared" si="41"/>
        <v>0</v>
      </c>
      <c r="BO11" s="58"/>
      <c r="BP11" s="56">
        <f t="shared" si="42"/>
        <v>0</v>
      </c>
      <c r="BQ11" s="56">
        <f t="shared" si="43"/>
        <v>0</v>
      </c>
      <c r="BR11" s="58"/>
      <c r="BS11" s="56">
        <f t="shared" si="44"/>
        <v>0</v>
      </c>
      <c r="BT11" s="56">
        <f t="shared" si="45"/>
        <v>0</v>
      </c>
      <c r="BU11" s="58">
        <v>2</v>
      </c>
      <c r="BV11" s="56">
        <f t="shared" si="46"/>
        <v>35</v>
      </c>
      <c r="BW11" s="56">
        <f t="shared" si="47"/>
        <v>88.84940364187611</v>
      </c>
      <c r="BX11" s="58">
        <v>10</v>
      </c>
      <c r="BY11" s="56">
        <f t="shared" si="48"/>
        <v>175</v>
      </c>
      <c r="BZ11" s="56">
        <f t="shared" si="49"/>
        <v>444.24701820938054</v>
      </c>
      <c r="CA11" s="58">
        <v>15</v>
      </c>
      <c r="CB11" s="56">
        <f t="shared" si="50"/>
        <v>262.5</v>
      </c>
      <c r="CC11" s="56">
        <f t="shared" si="51"/>
        <v>666.3705273140708</v>
      </c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2"/>
      <c r="CU11" s="42"/>
      <c r="CV11" s="42"/>
      <c r="CW11" s="42"/>
    </row>
    <row r="12" spans="1:101" s="41" customFormat="1" ht="12.75">
      <c r="A12" s="53">
        <f t="shared" si="52"/>
        <v>18</v>
      </c>
      <c r="B12" s="54" t="s">
        <v>1</v>
      </c>
      <c r="C12" s="55">
        <f t="shared" si="53"/>
        <v>18.9</v>
      </c>
      <c r="D12" s="58">
        <v>0</v>
      </c>
      <c r="E12" s="56">
        <f t="shared" si="0"/>
        <v>0</v>
      </c>
      <c r="F12" s="56">
        <f t="shared" si="1"/>
        <v>0</v>
      </c>
      <c r="G12" s="58">
        <v>0</v>
      </c>
      <c r="H12" s="56">
        <f t="shared" si="2"/>
        <v>0</v>
      </c>
      <c r="I12" s="56">
        <f t="shared" si="3"/>
        <v>0</v>
      </c>
      <c r="J12" s="58">
        <v>0</v>
      </c>
      <c r="K12" s="56">
        <f t="shared" si="4"/>
        <v>0</v>
      </c>
      <c r="L12" s="56">
        <f t="shared" si="5"/>
        <v>0</v>
      </c>
      <c r="M12" s="58">
        <v>0</v>
      </c>
      <c r="N12" s="56">
        <f t="shared" si="6"/>
        <v>0</v>
      </c>
      <c r="O12" s="56">
        <f t="shared" si="7"/>
        <v>0</v>
      </c>
      <c r="P12" s="58">
        <v>0</v>
      </c>
      <c r="Q12" s="56">
        <f t="shared" si="8"/>
        <v>0</v>
      </c>
      <c r="R12" s="56">
        <f t="shared" si="9"/>
        <v>0</v>
      </c>
      <c r="S12" s="58">
        <v>0</v>
      </c>
      <c r="T12" s="56">
        <f t="shared" si="10"/>
        <v>0</v>
      </c>
      <c r="U12" s="56">
        <f t="shared" si="11"/>
        <v>0</v>
      </c>
      <c r="V12" s="58">
        <v>0</v>
      </c>
      <c r="W12" s="56">
        <f t="shared" si="12"/>
        <v>0</v>
      </c>
      <c r="X12" s="56">
        <f t="shared" si="13"/>
        <v>0</v>
      </c>
      <c r="Y12" s="58">
        <v>0</v>
      </c>
      <c r="Z12" s="56">
        <f t="shared" si="14"/>
        <v>0</v>
      </c>
      <c r="AA12" s="56">
        <f t="shared" si="15"/>
        <v>0</v>
      </c>
      <c r="AB12" s="58">
        <v>0</v>
      </c>
      <c r="AC12" s="56">
        <f t="shared" si="16"/>
        <v>0</v>
      </c>
      <c r="AD12" s="56">
        <f t="shared" si="17"/>
        <v>0</v>
      </c>
      <c r="AE12" s="58">
        <v>0</v>
      </c>
      <c r="AF12" s="56">
        <f t="shared" si="18"/>
        <v>0</v>
      </c>
      <c r="AG12" s="56">
        <f t="shared" si="19"/>
        <v>0</v>
      </c>
      <c r="AH12" s="58">
        <v>0</v>
      </c>
      <c r="AI12" s="56">
        <f t="shared" si="20"/>
        <v>0</v>
      </c>
      <c r="AJ12" s="56">
        <f t="shared" si="21"/>
        <v>0</v>
      </c>
      <c r="AK12" s="58">
        <v>0</v>
      </c>
      <c r="AL12" s="56">
        <f t="shared" si="22"/>
        <v>0</v>
      </c>
      <c r="AM12" s="56">
        <f t="shared" si="23"/>
        <v>0</v>
      </c>
      <c r="AN12" s="58">
        <v>0</v>
      </c>
      <c r="AO12" s="56">
        <f t="shared" si="24"/>
        <v>0</v>
      </c>
      <c r="AP12" s="56">
        <f t="shared" si="25"/>
        <v>0</v>
      </c>
      <c r="AQ12" s="58"/>
      <c r="AR12" s="56">
        <f t="shared" si="26"/>
        <v>0</v>
      </c>
      <c r="AS12" s="56">
        <f t="shared" si="27"/>
        <v>0</v>
      </c>
      <c r="AT12" s="58"/>
      <c r="AU12" s="56">
        <f t="shared" si="28"/>
        <v>0</v>
      </c>
      <c r="AV12" s="56">
        <f t="shared" si="29"/>
        <v>0</v>
      </c>
      <c r="AW12" s="58"/>
      <c r="AX12" s="56">
        <f t="shared" si="30"/>
        <v>0</v>
      </c>
      <c r="AY12" s="56">
        <f t="shared" si="31"/>
        <v>0</v>
      </c>
      <c r="AZ12" s="58"/>
      <c r="BA12" s="56">
        <f t="shared" si="32"/>
        <v>0</v>
      </c>
      <c r="BB12" s="56">
        <f t="shared" si="33"/>
        <v>0</v>
      </c>
      <c r="BC12" s="58"/>
      <c r="BD12" s="56">
        <f t="shared" si="34"/>
        <v>0</v>
      </c>
      <c r="BE12" s="56">
        <f t="shared" si="35"/>
        <v>0</v>
      </c>
      <c r="BF12" s="58">
        <v>0</v>
      </c>
      <c r="BG12" s="56">
        <f t="shared" si="36"/>
        <v>0</v>
      </c>
      <c r="BH12" s="56">
        <f t="shared" si="37"/>
        <v>0</v>
      </c>
      <c r="BI12" s="58"/>
      <c r="BJ12" s="56">
        <f t="shared" si="38"/>
        <v>0</v>
      </c>
      <c r="BK12" s="56">
        <f t="shared" si="39"/>
        <v>0</v>
      </c>
      <c r="BL12" s="58"/>
      <c r="BM12" s="56">
        <f t="shared" si="40"/>
        <v>0</v>
      </c>
      <c r="BN12" s="56">
        <f t="shared" si="41"/>
        <v>0</v>
      </c>
      <c r="BO12" s="58"/>
      <c r="BP12" s="56">
        <f t="shared" si="42"/>
        <v>0</v>
      </c>
      <c r="BQ12" s="56">
        <f t="shared" si="43"/>
        <v>0</v>
      </c>
      <c r="BR12" s="58">
        <v>1</v>
      </c>
      <c r="BS12" s="56">
        <f t="shared" si="44"/>
        <v>18.5</v>
      </c>
      <c r="BT12" s="56">
        <f t="shared" si="45"/>
        <v>53.63935534608816</v>
      </c>
      <c r="BU12" s="58">
        <v>16</v>
      </c>
      <c r="BV12" s="56">
        <f t="shared" si="46"/>
        <v>296</v>
      </c>
      <c r="BW12" s="56">
        <f t="shared" si="47"/>
        <v>858.2296855374105</v>
      </c>
      <c r="BX12" s="58">
        <v>19</v>
      </c>
      <c r="BY12" s="56">
        <f t="shared" si="48"/>
        <v>351.5</v>
      </c>
      <c r="BZ12" s="56">
        <f t="shared" si="49"/>
        <v>1019.147751575675</v>
      </c>
      <c r="CA12" s="58">
        <v>1</v>
      </c>
      <c r="CB12" s="56">
        <f t="shared" si="50"/>
        <v>18.5</v>
      </c>
      <c r="CC12" s="56">
        <f t="shared" si="51"/>
        <v>53.63935534608816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2"/>
      <c r="CU12" s="42"/>
      <c r="CV12" s="42"/>
      <c r="CW12" s="42"/>
    </row>
    <row r="13" spans="1:101" s="41" customFormat="1" ht="12.75">
      <c r="A13" s="53">
        <f t="shared" si="52"/>
        <v>19</v>
      </c>
      <c r="B13" s="54" t="s">
        <v>1</v>
      </c>
      <c r="C13" s="55">
        <f t="shared" si="53"/>
        <v>19.9</v>
      </c>
      <c r="D13" s="58">
        <v>0</v>
      </c>
      <c r="E13" s="56">
        <f t="shared" si="0"/>
        <v>0</v>
      </c>
      <c r="F13" s="56">
        <f t="shared" si="1"/>
        <v>0</v>
      </c>
      <c r="G13" s="58">
        <v>0</v>
      </c>
      <c r="H13" s="56">
        <f t="shared" si="2"/>
        <v>0</v>
      </c>
      <c r="I13" s="56">
        <f t="shared" si="3"/>
        <v>0</v>
      </c>
      <c r="J13" s="58">
        <v>0</v>
      </c>
      <c r="K13" s="56">
        <f t="shared" si="4"/>
        <v>0</v>
      </c>
      <c r="L13" s="56">
        <f t="shared" si="5"/>
        <v>0</v>
      </c>
      <c r="M13" s="58">
        <v>0</v>
      </c>
      <c r="N13" s="56">
        <f t="shared" si="6"/>
        <v>0</v>
      </c>
      <c r="O13" s="56">
        <f t="shared" si="7"/>
        <v>0</v>
      </c>
      <c r="P13" s="58">
        <v>0</v>
      </c>
      <c r="Q13" s="56">
        <f t="shared" si="8"/>
        <v>0</v>
      </c>
      <c r="R13" s="56">
        <f t="shared" si="9"/>
        <v>0</v>
      </c>
      <c r="S13" s="58">
        <v>0</v>
      </c>
      <c r="T13" s="56">
        <f t="shared" si="10"/>
        <v>0</v>
      </c>
      <c r="U13" s="56">
        <f t="shared" si="11"/>
        <v>0</v>
      </c>
      <c r="V13" s="58">
        <v>0</v>
      </c>
      <c r="W13" s="56">
        <f t="shared" si="12"/>
        <v>0</v>
      </c>
      <c r="X13" s="56">
        <f t="shared" si="13"/>
        <v>0</v>
      </c>
      <c r="Y13" s="58">
        <v>0</v>
      </c>
      <c r="Z13" s="56">
        <f t="shared" si="14"/>
        <v>0</v>
      </c>
      <c r="AA13" s="56">
        <f t="shared" si="15"/>
        <v>0</v>
      </c>
      <c r="AB13" s="58">
        <v>0</v>
      </c>
      <c r="AC13" s="56">
        <f t="shared" si="16"/>
        <v>0</v>
      </c>
      <c r="AD13" s="56">
        <f t="shared" si="17"/>
        <v>0</v>
      </c>
      <c r="AE13" s="58">
        <v>0</v>
      </c>
      <c r="AF13" s="56">
        <f t="shared" si="18"/>
        <v>0</v>
      </c>
      <c r="AG13" s="56">
        <f t="shared" si="19"/>
        <v>0</v>
      </c>
      <c r="AH13" s="58">
        <v>0</v>
      </c>
      <c r="AI13" s="56">
        <f t="shared" si="20"/>
        <v>0</v>
      </c>
      <c r="AJ13" s="56">
        <f t="shared" si="21"/>
        <v>0</v>
      </c>
      <c r="AK13" s="58">
        <v>0</v>
      </c>
      <c r="AL13" s="56">
        <f t="shared" si="22"/>
        <v>0</v>
      </c>
      <c r="AM13" s="56">
        <f t="shared" si="23"/>
        <v>0</v>
      </c>
      <c r="AN13" s="58">
        <v>0</v>
      </c>
      <c r="AO13" s="56">
        <f t="shared" si="24"/>
        <v>0</v>
      </c>
      <c r="AP13" s="56">
        <f t="shared" si="25"/>
        <v>0</v>
      </c>
      <c r="AQ13" s="58"/>
      <c r="AR13" s="56">
        <f t="shared" si="26"/>
        <v>0</v>
      </c>
      <c r="AS13" s="56">
        <f t="shared" si="27"/>
        <v>0</v>
      </c>
      <c r="AT13" s="58"/>
      <c r="AU13" s="56">
        <f t="shared" si="28"/>
        <v>0</v>
      </c>
      <c r="AV13" s="56">
        <f t="shared" si="29"/>
        <v>0</v>
      </c>
      <c r="AW13" s="58"/>
      <c r="AX13" s="56">
        <f t="shared" si="30"/>
        <v>0</v>
      </c>
      <c r="AY13" s="56">
        <f t="shared" si="31"/>
        <v>0</v>
      </c>
      <c r="AZ13" s="58"/>
      <c r="BA13" s="56">
        <f t="shared" si="32"/>
        <v>0</v>
      </c>
      <c r="BB13" s="56">
        <f t="shared" si="33"/>
        <v>0</v>
      </c>
      <c r="BC13" s="58"/>
      <c r="BD13" s="56">
        <f t="shared" si="34"/>
        <v>0</v>
      </c>
      <c r="BE13" s="56">
        <f t="shared" si="35"/>
        <v>0</v>
      </c>
      <c r="BF13" s="58">
        <v>0</v>
      </c>
      <c r="BG13" s="56">
        <f t="shared" si="36"/>
        <v>0</v>
      </c>
      <c r="BH13" s="56">
        <f t="shared" si="37"/>
        <v>0</v>
      </c>
      <c r="BI13" s="58"/>
      <c r="BJ13" s="56">
        <f t="shared" si="38"/>
        <v>0</v>
      </c>
      <c r="BK13" s="56">
        <f t="shared" si="39"/>
        <v>0</v>
      </c>
      <c r="BL13" s="58"/>
      <c r="BM13" s="56">
        <f t="shared" si="40"/>
        <v>0</v>
      </c>
      <c r="BN13" s="56">
        <f t="shared" si="41"/>
        <v>0</v>
      </c>
      <c r="BO13" s="58"/>
      <c r="BP13" s="56">
        <f t="shared" si="42"/>
        <v>0</v>
      </c>
      <c r="BQ13" s="56">
        <f t="shared" si="43"/>
        <v>0</v>
      </c>
      <c r="BR13" s="58">
        <v>25</v>
      </c>
      <c r="BS13" s="56">
        <f t="shared" si="44"/>
        <v>487.5</v>
      </c>
      <c r="BT13" s="56">
        <f t="shared" si="45"/>
        <v>1603.1426606081538</v>
      </c>
      <c r="BU13" s="58">
        <v>11</v>
      </c>
      <c r="BV13" s="56">
        <f t="shared" si="46"/>
        <v>214.5</v>
      </c>
      <c r="BW13" s="56">
        <f t="shared" si="47"/>
        <v>705.3827706675877</v>
      </c>
      <c r="BX13" s="58">
        <v>1</v>
      </c>
      <c r="BY13" s="56">
        <f t="shared" si="48"/>
        <v>19.5</v>
      </c>
      <c r="BZ13" s="56">
        <f t="shared" si="49"/>
        <v>64.12570642432615</v>
      </c>
      <c r="CA13" s="58"/>
      <c r="CB13" s="56">
        <f t="shared" si="50"/>
        <v>0</v>
      </c>
      <c r="CC13" s="56">
        <f t="shared" si="51"/>
        <v>0</v>
      </c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2"/>
      <c r="CU13" s="42"/>
      <c r="CV13" s="42"/>
      <c r="CW13" s="42"/>
    </row>
    <row r="14" spans="1:101" s="41" customFormat="1" ht="12.75">
      <c r="A14" s="53">
        <f t="shared" si="52"/>
        <v>20</v>
      </c>
      <c r="B14" s="54" t="s">
        <v>1</v>
      </c>
      <c r="C14" s="55">
        <f t="shared" si="53"/>
        <v>20.9</v>
      </c>
      <c r="D14" s="58">
        <v>0</v>
      </c>
      <c r="E14" s="56">
        <f t="shared" si="0"/>
        <v>0</v>
      </c>
      <c r="F14" s="56">
        <f t="shared" si="1"/>
        <v>0</v>
      </c>
      <c r="G14" s="58">
        <v>0</v>
      </c>
      <c r="H14" s="56">
        <f t="shared" si="2"/>
        <v>0</v>
      </c>
      <c r="I14" s="56">
        <f t="shared" si="3"/>
        <v>0</v>
      </c>
      <c r="J14" s="58">
        <v>0</v>
      </c>
      <c r="K14" s="56">
        <f t="shared" si="4"/>
        <v>0</v>
      </c>
      <c r="L14" s="56">
        <f t="shared" si="5"/>
        <v>0</v>
      </c>
      <c r="M14" s="58">
        <v>0</v>
      </c>
      <c r="N14" s="56">
        <f t="shared" si="6"/>
        <v>0</v>
      </c>
      <c r="O14" s="56">
        <f t="shared" si="7"/>
        <v>0</v>
      </c>
      <c r="P14" s="58">
        <v>0</v>
      </c>
      <c r="Q14" s="56">
        <f t="shared" si="8"/>
        <v>0</v>
      </c>
      <c r="R14" s="56">
        <f t="shared" si="9"/>
        <v>0</v>
      </c>
      <c r="S14" s="58">
        <v>0</v>
      </c>
      <c r="T14" s="56">
        <f t="shared" si="10"/>
        <v>0</v>
      </c>
      <c r="U14" s="56">
        <f t="shared" si="11"/>
        <v>0</v>
      </c>
      <c r="V14" s="58">
        <v>0</v>
      </c>
      <c r="W14" s="56">
        <f t="shared" si="12"/>
        <v>0</v>
      </c>
      <c r="X14" s="56">
        <f t="shared" si="13"/>
        <v>0</v>
      </c>
      <c r="Y14" s="58">
        <v>0</v>
      </c>
      <c r="Z14" s="56">
        <f t="shared" si="14"/>
        <v>0</v>
      </c>
      <c r="AA14" s="56">
        <f t="shared" si="15"/>
        <v>0</v>
      </c>
      <c r="AB14" s="58">
        <v>0</v>
      </c>
      <c r="AC14" s="56">
        <f t="shared" si="16"/>
        <v>0</v>
      </c>
      <c r="AD14" s="56">
        <f t="shared" si="17"/>
        <v>0</v>
      </c>
      <c r="AE14" s="58">
        <v>0</v>
      </c>
      <c r="AF14" s="56">
        <f t="shared" si="18"/>
        <v>0</v>
      </c>
      <c r="AG14" s="56">
        <f t="shared" si="19"/>
        <v>0</v>
      </c>
      <c r="AH14" s="58">
        <v>0</v>
      </c>
      <c r="AI14" s="56">
        <f t="shared" si="20"/>
        <v>0</v>
      </c>
      <c r="AJ14" s="56">
        <f t="shared" si="21"/>
        <v>0</v>
      </c>
      <c r="AK14" s="58">
        <v>0</v>
      </c>
      <c r="AL14" s="56">
        <f t="shared" si="22"/>
        <v>0</v>
      </c>
      <c r="AM14" s="56">
        <f t="shared" si="23"/>
        <v>0</v>
      </c>
      <c r="AN14" s="58">
        <v>0</v>
      </c>
      <c r="AO14" s="56">
        <f t="shared" si="24"/>
        <v>0</v>
      </c>
      <c r="AP14" s="56">
        <f t="shared" si="25"/>
        <v>0</v>
      </c>
      <c r="AQ14" s="58"/>
      <c r="AR14" s="56">
        <f t="shared" si="26"/>
        <v>0</v>
      </c>
      <c r="AS14" s="56">
        <f t="shared" si="27"/>
        <v>0</v>
      </c>
      <c r="AT14" s="58"/>
      <c r="AU14" s="56">
        <f t="shared" si="28"/>
        <v>0</v>
      </c>
      <c r="AV14" s="56">
        <f t="shared" si="29"/>
        <v>0</v>
      </c>
      <c r="AW14" s="58"/>
      <c r="AX14" s="56">
        <f t="shared" si="30"/>
        <v>0</v>
      </c>
      <c r="AY14" s="56">
        <f t="shared" si="31"/>
        <v>0</v>
      </c>
      <c r="AZ14" s="58"/>
      <c r="BA14" s="56">
        <f t="shared" si="32"/>
        <v>0</v>
      </c>
      <c r="BB14" s="56">
        <f t="shared" si="33"/>
        <v>0</v>
      </c>
      <c r="BC14" s="58"/>
      <c r="BD14" s="56">
        <f t="shared" si="34"/>
        <v>0</v>
      </c>
      <c r="BE14" s="56">
        <f t="shared" si="35"/>
        <v>0</v>
      </c>
      <c r="BF14" s="58"/>
      <c r="BG14" s="56">
        <f t="shared" si="36"/>
        <v>0</v>
      </c>
      <c r="BH14" s="56">
        <f t="shared" si="37"/>
        <v>0</v>
      </c>
      <c r="BI14" s="58"/>
      <c r="BJ14" s="56">
        <f t="shared" si="38"/>
        <v>0</v>
      </c>
      <c r="BK14" s="56">
        <f t="shared" si="39"/>
        <v>0</v>
      </c>
      <c r="BL14" s="58"/>
      <c r="BM14" s="56">
        <f t="shared" si="40"/>
        <v>0</v>
      </c>
      <c r="BN14" s="56">
        <f t="shared" si="41"/>
        <v>0</v>
      </c>
      <c r="BO14" s="58">
        <v>17</v>
      </c>
      <c r="BP14" s="56">
        <f t="shared" si="42"/>
        <v>348.5</v>
      </c>
      <c r="BQ14" s="56">
        <f t="shared" si="43"/>
        <v>1291.66712685928</v>
      </c>
      <c r="BR14" s="58">
        <v>4</v>
      </c>
      <c r="BS14" s="56">
        <f t="shared" si="44"/>
        <v>82</v>
      </c>
      <c r="BT14" s="56">
        <f t="shared" si="45"/>
        <v>303.9216769080659</v>
      </c>
      <c r="BU14" s="58">
        <v>1</v>
      </c>
      <c r="BV14" s="56">
        <f t="shared" si="46"/>
        <v>20.5</v>
      </c>
      <c r="BW14" s="56">
        <f t="shared" si="47"/>
        <v>75.98041922701647</v>
      </c>
      <c r="BX14" s="58"/>
      <c r="BY14" s="56">
        <f t="shared" si="48"/>
        <v>0</v>
      </c>
      <c r="BZ14" s="56">
        <f t="shared" si="49"/>
        <v>0</v>
      </c>
      <c r="CA14" s="58"/>
      <c r="CB14" s="56">
        <f t="shared" si="50"/>
        <v>0</v>
      </c>
      <c r="CC14" s="56">
        <f t="shared" si="51"/>
        <v>0</v>
      </c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2"/>
      <c r="CU14" s="42"/>
      <c r="CV14" s="42"/>
      <c r="CW14" s="42"/>
    </row>
    <row r="15" spans="1:101" s="41" customFormat="1" ht="12.75">
      <c r="A15" s="53">
        <f t="shared" si="52"/>
        <v>21</v>
      </c>
      <c r="B15" s="54" t="s">
        <v>1</v>
      </c>
      <c r="C15" s="55">
        <f t="shared" si="53"/>
        <v>21.9</v>
      </c>
      <c r="D15" s="58">
        <v>0</v>
      </c>
      <c r="E15" s="56">
        <f t="shared" si="0"/>
        <v>0</v>
      </c>
      <c r="F15" s="56">
        <f t="shared" si="1"/>
        <v>0</v>
      </c>
      <c r="G15" s="58">
        <v>0</v>
      </c>
      <c r="H15" s="56">
        <f t="shared" si="2"/>
        <v>0</v>
      </c>
      <c r="I15" s="56">
        <f t="shared" si="3"/>
        <v>0</v>
      </c>
      <c r="J15" s="58">
        <v>0</v>
      </c>
      <c r="K15" s="56">
        <f t="shared" si="4"/>
        <v>0</v>
      </c>
      <c r="L15" s="56">
        <f t="shared" si="5"/>
        <v>0</v>
      </c>
      <c r="M15" s="58">
        <v>0</v>
      </c>
      <c r="N15" s="56">
        <f t="shared" si="6"/>
        <v>0</v>
      </c>
      <c r="O15" s="56">
        <f t="shared" si="7"/>
        <v>0</v>
      </c>
      <c r="P15" s="58">
        <v>0</v>
      </c>
      <c r="Q15" s="56">
        <f t="shared" si="8"/>
        <v>0</v>
      </c>
      <c r="R15" s="56">
        <f t="shared" si="9"/>
        <v>0</v>
      </c>
      <c r="S15" s="58">
        <v>0</v>
      </c>
      <c r="T15" s="56">
        <f t="shared" si="10"/>
        <v>0</v>
      </c>
      <c r="U15" s="56">
        <f t="shared" si="11"/>
        <v>0</v>
      </c>
      <c r="V15" s="58">
        <v>0</v>
      </c>
      <c r="W15" s="56">
        <f t="shared" si="12"/>
        <v>0</v>
      </c>
      <c r="X15" s="56">
        <f t="shared" si="13"/>
        <v>0</v>
      </c>
      <c r="Y15" s="58">
        <v>0</v>
      </c>
      <c r="Z15" s="56">
        <f t="shared" si="14"/>
        <v>0</v>
      </c>
      <c r="AA15" s="56">
        <f t="shared" si="15"/>
        <v>0</v>
      </c>
      <c r="AB15" s="58">
        <v>0</v>
      </c>
      <c r="AC15" s="56">
        <f t="shared" si="16"/>
        <v>0</v>
      </c>
      <c r="AD15" s="56">
        <f t="shared" si="17"/>
        <v>0</v>
      </c>
      <c r="AE15" s="58">
        <v>0</v>
      </c>
      <c r="AF15" s="56">
        <f t="shared" si="18"/>
        <v>0</v>
      </c>
      <c r="AG15" s="56">
        <f t="shared" si="19"/>
        <v>0</v>
      </c>
      <c r="AH15" s="58">
        <v>0</v>
      </c>
      <c r="AI15" s="56">
        <f t="shared" si="20"/>
        <v>0</v>
      </c>
      <c r="AJ15" s="56">
        <f t="shared" si="21"/>
        <v>0</v>
      </c>
      <c r="AK15" s="58">
        <v>0</v>
      </c>
      <c r="AL15" s="56">
        <f t="shared" si="22"/>
        <v>0</v>
      </c>
      <c r="AM15" s="56">
        <f t="shared" si="23"/>
        <v>0</v>
      </c>
      <c r="AN15" s="58">
        <v>0</v>
      </c>
      <c r="AO15" s="56">
        <f t="shared" si="24"/>
        <v>0</v>
      </c>
      <c r="AP15" s="56">
        <f t="shared" si="25"/>
        <v>0</v>
      </c>
      <c r="AQ15" s="58"/>
      <c r="AR15" s="56">
        <f t="shared" si="26"/>
        <v>0</v>
      </c>
      <c r="AS15" s="56">
        <f t="shared" si="27"/>
        <v>0</v>
      </c>
      <c r="AT15" s="58"/>
      <c r="AU15" s="56">
        <f t="shared" si="28"/>
        <v>0</v>
      </c>
      <c r="AV15" s="56">
        <f t="shared" si="29"/>
        <v>0</v>
      </c>
      <c r="AW15" s="58"/>
      <c r="AX15" s="56">
        <f t="shared" si="30"/>
        <v>0</v>
      </c>
      <c r="AY15" s="56">
        <f t="shared" si="31"/>
        <v>0</v>
      </c>
      <c r="AZ15" s="58"/>
      <c r="BA15" s="56">
        <f t="shared" si="32"/>
        <v>0</v>
      </c>
      <c r="BB15" s="56">
        <f t="shared" si="33"/>
        <v>0</v>
      </c>
      <c r="BC15" s="58"/>
      <c r="BD15" s="56">
        <f t="shared" si="34"/>
        <v>0</v>
      </c>
      <c r="BE15" s="56">
        <f t="shared" si="35"/>
        <v>0</v>
      </c>
      <c r="BF15" s="58"/>
      <c r="BG15" s="56">
        <f t="shared" si="36"/>
        <v>0</v>
      </c>
      <c r="BH15" s="56">
        <f t="shared" si="37"/>
        <v>0</v>
      </c>
      <c r="BI15" s="58">
        <v>3</v>
      </c>
      <c r="BJ15" s="56">
        <f t="shared" si="38"/>
        <v>64.5</v>
      </c>
      <c r="BK15" s="56">
        <f t="shared" si="39"/>
        <v>267.90636452912713</v>
      </c>
      <c r="BL15" s="58">
        <v>21</v>
      </c>
      <c r="BM15" s="56">
        <f t="shared" si="40"/>
        <v>451.5</v>
      </c>
      <c r="BN15" s="56">
        <f t="shared" si="41"/>
        <v>1875.34455170389</v>
      </c>
      <c r="BO15" s="58">
        <v>13</v>
      </c>
      <c r="BP15" s="56">
        <f t="shared" si="42"/>
        <v>279.5</v>
      </c>
      <c r="BQ15" s="56">
        <f t="shared" si="43"/>
        <v>1160.9275796262175</v>
      </c>
      <c r="BR15" s="58"/>
      <c r="BS15" s="56">
        <f t="shared" si="44"/>
        <v>0</v>
      </c>
      <c r="BT15" s="56">
        <f t="shared" si="45"/>
        <v>0</v>
      </c>
      <c r="BU15" s="58"/>
      <c r="BV15" s="56">
        <f t="shared" si="46"/>
        <v>0</v>
      </c>
      <c r="BW15" s="56">
        <f t="shared" si="47"/>
        <v>0</v>
      </c>
      <c r="BX15" s="58"/>
      <c r="BY15" s="56">
        <f t="shared" si="48"/>
        <v>0</v>
      </c>
      <c r="BZ15" s="56">
        <f t="shared" si="49"/>
        <v>0</v>
      </c>
      <c r="CA15" s="58"/>
      <c r="CB15" s="56">
        <f t="shared" si="50"/>
        <v>0</v>
      </c>
      <c r="CC15" s="56">
        <f t="shared" si="51"/>
        <v>0</v>
      </c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2"/>
      <c r="CU15" s="42"/>
      <c r="CV15" s="42"/>
      <c r="CW15" s="42"/>
    </row>
    <row r="16" spans="1:101" s="41" customFormat="1" ht="12.75">
      <c r="A16" s="53">
        <f t="shared" si="52"/>
        <v>22</v>
      </c>
      <c r="B16" s="54" t="s">
        <v>1</v>
      </c>
      <c r="C16" s="55">
        <f t="shared" si="53"/>
        <v>22.9</v>
      </c>
      <c r="D16" s="58">
        <v>0</v>
      </c>
      <c r="E16" s="56">
        <f t="shared" si="0"/>
        <v>0</v>
      </c>
      <c r="F16" s="56">
        <f t="shared" si="1"/>
        <v>0</v>
      </c>
      <c r="G16" s="58">
        <v>0</v>
      </c>
      <c r="H16" s="56">
        <f t="shared" si="2"/>
        <v>0</v>
      </c>
      <c r="I16" s="56">
        <f t="shared" si="3"/>
        <v>0</v>
      </c>
      <c r="J16" s="58">
        <v>0</v>
      </c>
      <c r="K16" s="56">
        <f t="shared" si="4"/>
        <v>0</v>
      </c>
      <c r="L16" s="56">
        <f t="shared" si="5"/>
        <v>0</v>
      </c>
      <c r="M16" s="58">
        <v>0</v>
      </c>
      <c r="N16" s="56">
        <f t="shared" si="6"/>
        <v>0</v>
      </c>
      <c r="O16" s="56">
        <f t="shared" si="7"/>
        <v>0</v>
      </c>
      <c r="P16" s="58">
        <v>0</v>
      </c>
      <c r="Q16" s="56">
        <f t="shared" si="8"/>
        <v>0</v>
      </c>
      <c r="R16" s="56">
        <f t="shared" si="9"/>
        <v>0</v>
      </c>
      <c r="S16" s="58">
        <v>0</v>
      </c>
      <c r="T16" s="56">
        <f t="shared" si="10"/>
        <v>0</v>
      </c>
      <c r="U16" s="56">
        <f t="shared" si="11"/>
        <v>0</v>
      </c>
      <c r="V16" s="59">
        <v>0</v>
      </c>
      <c r="W16" s="56">
        <f t="shared" si="12"/>
        <v>0</v>
      </c>
      <c r="X16" s="56">
        <f t="shared" si="13"/>
        <v>0</v>
      </c>
      <c r="Y16" s="59">
        <v>0</v>
      </c>
      <c r="Z16" s="56">
        <f t="shared" si="14"/>
        <v>0</v>
      </c>
      <c r="AA16" s="56">
        <f t="shared" si="15"/>
        <v>0</v>
      </c>
      <c r="AB16" s="59">
        <v>0</v>
      </c>
      <c r="AC16" s="56">
        <f t="shared" si="16"/>
        <v>0</v>
      </c>
      <c r="AD16" s="56">
        <f t="shared" si="17"/>
        <v>0</v>
      </c>
      <c r="AE16" s="59">
        <v>0</v>
      </c>
      <c r="AF16" s="56">
        <f t="shared" si="18"/>
        <v>0</v>
      </c>
      <c r="AG16" s="56">
        <f t="shared" si="19"/>
        <v>0</v>
      </c>
      <c r="AH16" s="59">
        <v>0</v>
      </c>
      <c r="AI16" s="56">
        <f t="shared" si="20"/>
        <v>0</v>
      </c>
      <c r="AJ16" s="56">
        <f t="shared" si="21"/>
        <v>0</v>
      </c>
      <c r="AK16" s="59">
        <v>0</v>
      </c>
      <c r="AL16" s="56">
        <f t="shared" si="22"/>
        <v>0</v>
      </c>
      <c r="AM16" s="56">
        <f t="shared" si="23"/>
        <v>0</v>
      </c>
      <c r="AN16" s="59">
        <v>0</v>
      </c>
      <c r="AO16" s="56">
        <f t="shared" si="24"/>
        <v>0</v>
      </c>
      <c r="AP16" s="56">
        <f t="shared" si="25"/>
        <v>0</v>
      </c>
      <c r="AQ16" s="59"/>
      <c r="AR16" s="56">
        <f t="shared" si="26"/>
        <v>0</v>
      </c>
      <c r="AS16" s="56">
        <f t="shared" si="27"/>
        <v>0</v>
      </c>
      <c r="AT16" s="59"/>
      <c r="AU16" s="56">
        <f t="shared" si="28"/>
        <v>0</v>
      </c>
      <c r="AV16" s="56">
        <f t="shared" si="29"/>
        <v>0</v>
      </c>
      <c r="AW16" s="58"/>
      <c r="AX16" s="56">
        <f t="shared" si="30"/>
        <v>0</v>
      </c>
      <c r="AY16" s="56">
        <f t="shared" si="31"/>
        <v>0</v>
      </c>
      <c r="AZ16" s="58"/>
      <c r="BA16" s="56">
        <f t="shared" si="32"/>
        <v>0</v>
      </c>
      <c r="BB16" s="56">
        <f t="shared" si="33"/>
        <v>0</v>
      </c>
      <c r="BC16" s="58"/>
      <c r="BD16" s="56">
        <f t="shared" si="34"/>
        <v>0</v>
      </c>
      <c r="BE16" s="56">
        <f t="shared" si="35"/>
        <v>0</v>
      </c>
      <c r="BF16" s="58">
        <v>2</v>
      </c>
      <c r="BG16" s="56">
        <f t="shared" si="36"/>
        <v>45</v>
      </c>
      <c r="BH16" s="56">
        <f t="shared" si="37"/>
        <v>208.382691435691</v>
      </c>
      <c r="BI16" s="58">
        <v>22</v>
      </c>
      <c r="BJ16" s="56">
        <f t="shared" si="38"/>
        <v>495</v>
      </c>
      <c r="BK16" s="56">
        <f t="shared" si="39"/>
        <v>2292.209605792601</v>
      </c>
      <c r="BL16" s="58">
        <v>9</v>
      </c>
      <c r="BM16" s="56">
        <f t="shared" si="40"/>
        <v>202.5</v>
      </c>
      <c r="BN16" s="56">
        <f t="shared" si="41"/>
        <v>937.7221114606094</v>
      </c>
      <c r="BO16" s="58"/>
      <c r="BP16" s="56">
        <f t="shared" si="42"/>
        <v>0</v>
      </c>
      <c r="BQ16" s="56">
        <f t="shared" si="43"/>
        <v>0</v>
      </c>
      <c r="BR16" s="58"/>
      <c r="BS16" s="56">
        <f t="shared" si="44"/>
        <v>0</v>
      </c>
      <c r="BT16" s="56">
        <f t="shared" si="45"/>
        <v>0</v>
      </c>
      <c r="BU16" s="58"/>
      <c r="BV16" s="56">
        <f t="shared" si="46"/>
        <v>0</v>
      </c>
      <c r="BW16" s="56">
        <f t="shared" si="47"/>
        <v>0</v>
      </c>
      <c r="BX16" s="58"/>
      <c r="BY16" s="56">
        <f t="shared" si="48"/>
        <v>0</v>
      </c>
      <c r="BZ16" s="56">
        <f t="shared" si="49"/>
        <v>0</v>
      </c>
      <c r="CA16" s="58"/>
      <c r="CB16" s="56">
        <f t="shared" si="50"/>
        <v>0</v>
      </c>
      <c r="CC16" s="56">
        <f t="shared" si="51"/>
        <v>0</v>
      </c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2"/>
      <c r="CU16" s="42"/>
      <c r="CV16" s="42"/>
      <c r="CW16" s="42"/>
    </row>
    <row r="17" spans="1:101" s="41" customFormat="1" ht="12.75">
      <c r="A17" s="53">
        <f t="shared" si="52"/>
        <v>23</v>
      </c>
      <c r="B17" s="54" t="s">
        <v>1</v>
      </c>
      <c r="C17" s="55">
        <f t="shared" si="53"/>
        <v>23.9</v>
      </c>
      <c r="D17" s="58">
        <v>0</v>
      </c>
      <c r="E17" s="56">
        <f t="shared" si="0"/>
        <v>0</v>
      </c>
      <c r="F17" s="56">
        <f t="shared" si="1"/>
        <v>0</v>
      </c>
      <c r="G17" s="58">
        <v>0</v>
      </c>
      <c r="H17" s="56">
        <f t="shared" si="2"/>
        <v>0</v>
      </c>
      <c r="I17" s="56">
        <f t="shared" si="3"/>
        <v>0</v>
      </c>
      <c r="J17" s="58">
        <v>0</v>
      </c>
      <c r="K17" s="56">
        <f t="shared" si="4"/>
        <v>0</v>
      </c>
      <c r="L17" s="56">
        <f t="shared" si="5"/>
        <v>0</v>
      </c>
      <c r="M17" s="58">
        <v>0</v>
      </c>
      <c r="N17" s="56">
        <f t="shared" si="6"/>
        <v>0</v>
      </c>
      <c r="O17" s="56">
        <f t="shared" si="7"/>
        <v>0</v>
      </c>
      <c r="P17" s="58">
        <v>0</v>
      </c>
      <c r="Q17" s="56">
        <f t="shared" si="8"/>
        <v>0</v>
      </c>
      <c r="R17" s="56">
        <f t="shared" si="9"/>
        <v>0</v>
      </c>
      <c r="S17" s="58">
        <v>0</v>
      </c>
      <c r="T17" s="56">
        <f t="shared" si="10"/>
        <v>0</v>
      </c>
      <c r="U17" s="56">
        <f t="shared" si="11"/>
        <v>0</v>
      </c>
      <c r="V17" s="59">
        <v>0</v>
      </c>
      <c r="W17" s="56">
        <f t="shared" si="12"/>
        <v>0</v>
      </c>
      <c r="X17" s="56">
        <f t="shared" si="13"/>
        <v>0</v>
      </c>
      <c r="Y17" s="58">
        <v>0</v>
      </c>
      <c r="Z17" s="56">
        <f t="shared" si="14"/>
        <v>0</v>
      </c>
      <c r="AA17" s="56">
        <f t="shared" si="15"/>
        <v>0</v>
      </c>
      <c r="AB17" s="58">
        <v>0</v>
      </c>
      <c r="AC17" s="56">
        <f t="shared" si="16"/>
        <v>0</v>
      </c>
      <c r="AD17" s="56">
        <f t="shared" si="17"/>
        <v>0</v>
      </c>
      <c r="AE17" s="58">
        <v>0</v>
      </c>
      <c r="AF17" s="56">
        <f t="shared" si="18"/>
        <v>0</v>
      </c>
      <c r="AG17" s="56">
        <f t="shared" si="19"/>
        <v>0</v>
      </c>
      <c r="AH17" s="58">
        <v>0</v>
      </c>
      <c r="AI17" s="56">
        <f t="shared" si="20"/>
        <v>0</v>
      </c>
      <c r="AJ17" s="56">
        <f t="shared" si="21"/>
        <v>0</v>
      </c>
      <c r="AK17" s="58">
        <v>0</v>
      </c>
      <c r="AL17" s="56">
        <f t="shared" si="22"/>
        <v>0</v>
      </c>
      <c r="AM17" s="56">
        <f t="shared" si="23"/>
        <v>0</v>
      </c>
      <c r="AN17" s="58">
        <v>0</v>
      </c>
      <c r="AO17" s="56">
        <f t="shared" si="24"/>
        <v>0</v>
      </c>
      <c r="AP17" s="56">
        <f t="shared" si="25"/>
        <v>0</v>
      </c>
      <c r="AQ17" s="58"/>
      <c r="AR17" s="56">
        <f t="shared" si="26"/>
        <v>0</v>
      </c>
      <c r="AS17" s="56">
        <f t="shared" si="27"/>
        <v>0</v>
      </c>
      <c r="AT17" s="58"/>
      <c r="AU17" s="56">
        <f t="shared" si="28"/>
        <v>0</v>
      </c>
      <c r="AV17" s="56">
        <f t="shared" si="29"/>
        <v>0</v>
      </c>
      <c r="AW17" s="58"/>
      <c r="AX17" s="56">
        <f t="shared" si="30"/>
        <v>0</v>
      </c>
      <c r="AY17" s="56">
        <f t="shared" si="31"/>
        <v>0</v>
      </c>
      <c r="AZ17" s="58"/>
      <c r="BA17" s="56">
        <f t="shared" si="32"/>
        <v>0</v>
      </c>
      <c r="BB17" s="56">
        <f t="shared" si="33"/>
        <v>0</v>
      </c>
      <c r="BC17" s="58"/>
      <c r="BD17" s="56">
        <f t="shared" si="34"/>
        <v>0</v>
      </c>
      <c r="BE17" s="56">
        <f t="shared" si="35"/>
        <v>0</v>
      </c>
      <c r="BF17" s="58">
        <v>21</v>
      </c>
      <c r="BG17" s="56">
        <f t="shared" si="36"/>
        <v>493.5</v>
      </c>
      <c r="BH17" s="56">
        <f t="shared" si="37"/>
        <v>2535.759965503223</v>
      </c>
      <c r="BI17" s="58">
        <v>5</v>
      </c>
      <c r="BJ17" s="56">
        <f t="shared" si="38"/>
        <v>117.5</v>
      </c>
      <c r="BK17" s="56">
        <f t="shared" si="39"/>
        <v>603.7523727388626</v>
      </c>
      <c r="BL17" s="58"/>
      <c r="BM17" s="56">
        <f t="shared" si="40"/>
        <v>0</v>
      </c>
      <c r="BN17" s="56">
        <f t="shared" si="41"/>
        <v>0</v>
      </c>
      <c r="BO17" s="58"/>
      <c r="BP17" s="56">
        <f t="shared" si="42"/>
        <v>0</v>
      </c>
      <c r="BQ17" s="56">
        <f t="shared" si="43"/>
        <v>0</v>
      </c>
      <c r="BR17" s="58"/>
      <c r="BS17" s="56">
        <f t="shared" si="44"/>
        <v>0</v>
      </c>
      <c r="BT17" s="56">
        <f t="shared" si="45"/>
        <v>0</v>
      </c>
      <c r="BU17" s="58"/>
      <c r="BV17" s="56">
        <f t="shared" si="46"/>
        <v>0</v>
      </c>
      <c r="BW17" s="56">
        <f t="shared" si="47"/>
        <v>0</v>
      </c>
      <c r="BX17" s="58"/>
      <c r="BY17" s="56">
        <f t="shared" si="48"/>
        <v>0</v>
      </c>
      <c r="BZ17" s="56">
        <f t="shared" si="49"/>
        <v>0</v>
      </c>
      <c r="CA17" s="58"/>
      <c r="CB17" s="56">
        <f t="shared" si="50"/>
        <v>0</v>
      </c>
      <c r="CC17" s="56">
        <f t="shared" si="51"/>
        <v>0</v>
      </c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2"/>
      <c r="CU17" s="42"/>
      <c r="CV17" s="42"/>
      <c r="CW17" s="42"/>
    </row>
    <row r="18" spans="1:101" s="41" customFormat="1" ht="12.75">
      <c r="A18" s="53">
        <f t="shared" si="52"/>
        <v>24</v>
      </c>
      <c r="B18" s="54" t="s">
        <v>1</v>
      </c>
      <c r="C18" s="55">
        <f t="shared" si="53"/>
        <v>24.9</v>
      </c>
      <c r="D18" s="58">
        <v>0</v>
      </c>
      <c r="E18" s="56">
        <f t="shared" si="0"/>
        <v>0</v>
      </c>
      <c r="F18" s="56">
        <f t="shared" si="1"/>
        <v>0</v>
      </c>
      <c r="G18" s="58">
        <v>0</v>
      </c>
      <c r="H18" s="56">
        <f t="shared" si="2"/>
        <v>0</v>
      </c>
      <c r="I18" s="56">
        <f t="shared" si="3"/>
        <v>0</v>
      </c>
      <c r="J18" s="58">
        <v>0</v>
      </c>
      <c r="K18" s="56">
        <f t="shared" si="4"/>
        <v>0</v>
      </c>
      <c r="L18" s="56">
        <f t="shared" si="5"/>
        <v>0</v>
      </c>
      <c r="M18" s="58">
        <v>0</v>
      </c>
      <c r="N18" s="56">
        <f t="shared" si="6"/>
        <v>0</v>
      </c>
      <c r="O18" s="56">
        <f t="shared" si="7"/>
        <v>0</v>
      </c>
      <c r="P18" s="58">
        <v>0</v>
      </c>
      <c r="Q18" s="56">
        <f t="shared" si="8"/>
        <v>0</v>
      </c>
      <c r="R18" s="56">
        <f t="shared" si="9"/>
        <v>0</v>
      </c>
      <c r="S18" s="58">
        <v>0</v>
      </c>
      <c r="T18" s="56">
        <f t="shared" si="10"/>
        <v>0</v>
      </c>
      <c r="U18" s="56">
        <f t="shared" si="11"/>
        <v>0</v>
      </c>
      <c r="V18" s="59">
        <v>0</v>
      </c>
      <c r="W18" s="56">
        <f t="shared" si="12"/>
        <v>0</v>
      </c>
      <c r="X18" s="56">
        <f t="shared" si="13"/>
        <v>0</v>
      </c>
      <c r="Y18" s="58">
        <v>0</v>
      </c>
      <c r="Z18" s="56">
        <f t="shared" si="14"/>
        <v>0</v>
      </c>
      <c r="AA18" s="56">
        <f t="shared" si="15"/>
        <v>0</v>
      </c>
      <c r="AB18" s="58">
        <v>0</v>
      </c>
      <c r="AC18" s="56">
        <f t="shared" si="16"/>
        <v>0</v>
      </c>
      <c r="AD18" s="56">
        <f t="shared" si="17"/>
        <v>0</v>
      </c>
      <c r="AE18" s="58">
        <v>0</v>
      </c>
      <c r="AF18" s="56">
        <f t="shared" si="18"/>
        <v>0</v>
      </c>
      <c r="AG18" s="56">
        <f t="shared" si="19"/>
        <v>0</v>
      </c>
      <c r="AH18" s="58">
        <v>0</v>
      </c>
      <c r="AI18" s="56">
        <f t="shared" si="20"/>
        <v>0</v>
      </c>
      <c r="AJ18" s="56">
        <f t="shared" si="21"/>
        <v>0</v>
      </c>
      <c r="AK18" s="58">
        <v>0</v>
      </c>
      <c r="AL18" s="56">
        <f t="shared" si="22"/>
        <v>0</v>
      </c>
      <c r="AM18" s="56">
        <f t="shared" si="23"/>
        <v>0</v>
      </c>
      <c r="AN18" s="58">
        <v>0</v>
      </c>
      <c r="AO18" s="56">
        <f t="shared" si="24"/>
        <v>0</v>
      </c>
      <c r="AP18" s="56">
        <f t="shared" si="25"/>
        <v>0</v>
      </c>
      <c r="AQ18" s="58"/>
      <c r="AR18" s="56">
        <f t="shared" si="26"/>
        <v>0</v>
      </c>
      <c r="AS18" s="56">
        <f t="shared" si="27"/>
        <v>0</v>
      </c>
      <c r="AT18" s="58"/>
      <c r="AU18" s="56">
        <f t="shared" si="28"/>
        <v>0</v>
      </c>
      <c r="AV18" s="56">
        <f t="shared" si="29"/>
        <v>0</v>
      </c>
      <c r="AW18" s="58"/>
      <c r="AX18" s="56">
        <f t="shared" si="30"/>
        <v>0</v>
      </c>
      <c r="AY18" s="56">
        <f t="shared" si="31"/>
        <v>0</v>
      </c>
      <c r="AZ18" s="58"/>
      <c r="BA18" s="56">
        <f t="shared" si="32"/>
        <v>0</v>
      </c>
      <c r="BB18" s="56">
        <f t="shared" si="33"/>
        <v>0</v>
      </c>
      <c r="BC18" s="58">
        <v>19</v>
      </c>
      <c r="BD18" s="56">
        <f t="shared" si="34"/>
        <v>465.5</v>
      </c>
      <c r="BE18" s="56">
        <f t="shared" si="35"/>
        <v>2642.590118371542</v>
      </c>
      <c r="BF18" s="58">
        <v>7</v>
      </c>
      <c r="BG18" s="56">
        <f t="shared" si="36"/>
        <v>171.5</v>
      </c>
      <c r="BH18" s="56">
        <f t="shared" si="37"/>
        <v>973.5858330842522</v>
      </c>
      <c r="BI18" s="58"/>
      <c r="BJ18" s="56">
        <f t="shared" si="38"/>
        <v>0</v>
      </c>
      <c r="BK18" s="56">
        <f t="shared" si="39"/>
        <v>0</v>
      </c>
      <c r="BL18" s="58"/>
      <c r="BM18" s="56">
        <f t="shared" si="40"/>
        <v>0</v>
      </c>
      <c r="BN18" s="56">
        <f t="shared" si="41"/>
        <v>0</v>
      </c>
      <c r="BO18" s="58"/>
      <c r="BP18" s="56">
        <f t="shared" si="42"/>
        <v>0</v>
      </c>
      <c r="BQ18" s="56">
        <f t="shared" si="43"/>
        <v>0</v>
      </c>
      <c r="BR18" s="58"/>
      <c r="BS18" s="56">
        <f t="shared" si="44"/>
        <v>0</v>
      </c>
      <c r="BT18" s="56">
        <f t="shared" si="45"/>
        <v>0</v>
      </c>
      <c r="BU18" s="58"/>
      <c r="BV18" s="56">
        <f t="shared" si="46"/>
        <v>0</v>
      </c>
      <c r="BW18" s="56">
        <f t="shared" si="47"/>
        <v>0</v>
      </c>
      <c r="BX18" s="58"/>
      <c r="BY18" s="56">
        <f t="shared" si="48"/>
        <v>0</v>
      </c>
      <c r="BZ18" s="56">
        <f t="shared" si="49"/>
        <v>0</v>
      </c>
      <c r="CA18" s="58"/>
      <c r="CB18" s="56">
        <f t="shared" si="50"/>
        <v>0</v>
      </c>
      <c r="CC18" s="56">
        <f t="shared" si="51"/>
        <v>0</v>
      </c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2"/>
      <c r="CU18" s="42"/>
      <c r="CV18" s="42"/>
      <c r="CW18" s="42"/>
    </row>
    <row r="19" spans="1:101" s="41" customFormat="1" ht="12.75">
      <c r="A19" s="53">
        <f t="shared" si="52"/>
        <v>25</v>
      </c>
      <c r="B19" s="54" t="s">
        <v>1</v>
      </c>
      <c r="C19" s="55">
        <f t="shared" si="53"/>
        <v>25.9</v>
      </c>
      <c r="D19" s="58">
        <v>0</v>
      </c>
      <c r="E19" s="56">
        <f t="shared" si="0"/>
        <v>0</v>
      </c>
      <c r="F19" s="56">
        <f t="shared" si="1"/>
        <v>0</v>
      </c>
      <c r="G19" s="58">
        <v>0</v>
      </c>
      <c r="H19" s="56">
        <f t="shared" si="2"/>
        <v>0</v>
      </c>
      <c r="I19" s="56">
        <f t="shared" si="3"/>
        <v>0</v>
      </c>
      <c r="J19" s="58">
        <v>0</v>
      </c>
      <c r="K19" s="56">
        <f t="shared" si="4"/>
        <v>0</v>
      </c>
      <c r="L19" s="56">
        <f t="shared" si="5"/>
        <v>0</v>
      </c>
      <c r="M19" s="58">
        <v>0</v>
      </c>
      <c r="N19" s="56">
        <f t="shared" si="6"/>
        <v>0</v>
      </c>
      <c r="O19" s="56">
        <f t="shared" si="7"/>
        <v>0</v>
      </c>
      <c r="P19" s="58">
        <v>0</v>
      </c>
      <c r="Q19" s="56">
        <f t="shared" si="8"/>
        <v>0</v>
      </c>
      <c r="R19" s="56">
        <f t="shared" si="9"/>
        <v>0</v>
      </c>
      <c r="S19" s="58">
        <v>0</v>
      </c>
      <c r="T19" s="56">
        <f t="shared" si="10"/>
        <v>0</v>
      </c>
      <c r="U19" s="56">
        <f t="shared" si="11"/>
        <v>0</v>
      </c>
      <c r="V19" s="59">
        <v>0</v>
      </c>
      <c r="W19" s="56">
        <f t="shared" si="12"/>
        <v>0</v>
      </c>
      <c r="X19" s="56">
        <f t="shared" si="13"/>
        <v>0</v>
      </c>
      <c r="Y19" s="58">
        <v>0</v>
      </c>
      <c r="Z19" s="56">
        <f t="shared" si="14"/>
        <v>0</v>
      </c>
      <c r="AA19" s="56">
        <f t="shared" si="15"/>
        <v>0</v>
      </c>
      <c r="AB19" s="58">
        <v>0</v>
      </c>
      <c r="AC19" s="56">
        <f t="shared" si="16"/>
        <v>0</v>
      </c>
      <c r="AD19" s="56">
        <f t="shared" si="17"/>
        <v>0</v>
      </c>
      <c r="AE19" s="58">
        <v>0</v>
      </c>
      <c r="AF19" s="56">
        <f t="shared" si="18"/>
        <v>0</v>
      </c>
      <c r="AG19" s="56">
        <f t="shared" si="19"/>
        <v>0</v>
      </c>
      <c r="AH19" s="58">
        <v>0</v>
      </c>
      <c r="AI19" s="56">
        <f t="shared" si="20"/>
        <v>0</v>
      </c>
      <c r="AJ19" s="56">
        <f t="shared" si="21"/>
        <v>0</v>
      </c>
      <c r="AK19" s="58">
        <v>0</v>
      </c>
      <c r="AL19" s="56">
        <f t="shared" si="22"/>
        <v>0</v>
      </c>
      <c r="AM19" s="56">
        <f t="shared" si="23"/>
        <v>0</v>
      </c>
      <c r="AN19" s="58">
        <v>0</v>
      </c>
      <c r="AO19" s="56">
        <f t="shared" si="24"/>
        <v>0</v>
      </c>
      <c r="AP19" s="56">
        <f t="shared" si="25"/>
        <v>0</v>
      </c>
      <c r="AQ19" s="58"/>
      <c r="AR19" s="56">
        <f t="shared" si="26"/>
        <v>0</v>
      </c>
      <c r="AS19" s="56">
        <f t="shared" si="27"/>
        <v>0</v>
      </c>
      <c r="AT19" s="58"/>
      <c r="AU19" s="56">
        <f t="shared" si="28"/>
        <v>0</v>
      </c>
      <c r="AV19" s="56">
        <f t="shared" si="29"/>
        <v>0</v>
      </c>
      <c r="AW19" s="58">
        <v>2</v>
      </c>
      <c r="AX19" s="56">
        <f t="shared" si="30"/>
        <v>51</v>
      </c>
      <c r="AY19" s="56">
        <f t="shared" si="31"/>
        <v>318.5938571353305</v>
      </c>
      <c r="AZ19" s="58">
        <v>15</v>
      </c>
      <c r="BA19" s="56">
        <f t="shared" si="32"/>
        <v>382.5</v>
      </c>
      <c r="BB19" s="56">
        <f t="shared" si="33"/>
        <v>2389.4539285149785</v>
      </c>
      <c r="BC19" s="58">
        <v>10</v>
      </c>
      <c r="BD19" s="56">
        <f t="shared" si="34"/>
        <v>255</v>
      </c>
      <c r="BE19" s="56">
        <f t="shared" si="35"/>
        <v>1592.9692856766524</v>
      </c>
      <c r="BF19" s="58"/>
      <c r="BG19" s="56">
        <f t="shared" si="36"/>
        <v>0</v>
      </c>
      <c r="BH19" s="56">
        <f t="shared" si="37"/>
        <v>0</v>
      </c>
      <c r="BI19" s="58"/>
      <c r="BJ19" s="56">
        <f t="shared" si="38"/>
        <v>0</v>
      </c>
      <c r="BK19" s="56">
        <f t="shared" si="39"/>
        <v>0</v>
      </c>
      <c r="BL19" s="58"/>
      <c r="BM19" s="56">
        <f t="shared" si="40"/>
        <v>0</v>
      </c>
      <c r="BN19" s="56">
        <f t="shared" si="41"/>
        <v>0</v>
      </c>
      <c r="BO19" s="58"/>
      <c r="BP19" s="56">
        <f t="shared" si="42"/>
        <v>0</v>
      </c>
      <c r="BQ19" s="56">
        <f t="shared" si="43"/>
        <v>0</v>
      </c>
      <c r="BR19" s="58"/>
      <c r="BS19" s="56">
        <f t="shared" si="44"/>
        <v>0</v>
      </c>
      <c r="BT19" s="56">
        <f t="shared" si="45"/>
        <v>0</v>
      </c>
      <c r="BU19" s="58"/>
      <c r="BV19" s="56">
        <f t="shared" si="46"/>
        <v>0</v>
      </c>
      <c r="BW19" s="56">
        <f t="shared" si="47"/>
        <v>0</v>
      </c>
      <c r="BX19" s="58"/>
      <c r="BY19" s="56">
        <f t="shared" si="48"/>
        <v>0</v>
      </c>
      <c r="BZ19" s="56">
        <f t="shared" si="49"/>
        <v>0</v>
      </c>
      <c r="CA19" s="58"/>
      <c r="CB19" s="56">
        <f t="shared" si="50"/>
        <v>0</v>
      </c>
      <c r="CC19" s="56">
        <f t="shared" si="51"/>
        <v>0</v>
      </c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2"/>
      <c r="CU19" s="42"/>
      <c r="CV19" s="42"/>
      <c r="CW19" s="42"/>
    </row>
    <row r="20" spans="1:101" s="41" customFormat="1" ht="12.75">
      <c r="A20" s="53">
        <f t="shared" si="52"/>
        <v>26</v>
      </c>
      <c r="B20" s="54" t="s">
        <v>1</v>
      </c>
      <c r="C20" s="55">
        <f t="shared" si="53"/>
        <v>26.9</v>
      </c>
      <c r="D20" s="58">
        <v>0</v>
      </c>
      <c r="E20" s="56">
        <f t="shared" si="0"/>
        <v>0</v>
      </c>
      <c r="F20" s="56">
        <f t="shared" si="1"/>
        <v>0</v>
      </c>
      <c r="G20" s="58">
        <v>0</v>
      </c>
      <c r="H20" s="56">
        <f t="shared" si="2"/>
        <v>0</v>
      </c>
      <c r="I20" s="56">
        <f t="shared" si="3"/>
        <v>0</v>
      </c>
      <c r="J20" s="58">
        <v>0</v>
      </c>
      <c r="K20" s="56">
        <f t="shared" si="4"/>
        <v>0</v>
      </c>
      <c r="L20" s="56">
        <f t="shared" si="5"/>
        <v>0</v>
      </c>
      <c r="M20" s="58">
        <v>0</v>
      </c>
      <c r="N20" s="56">
        <f t="shared" si="6"/>
        <v>0</v>
      </c>
      <c r="O20" s="56">
        <f t="shared" si="7"/>
        <v>0</v>
      </c>
      <c r="P20" s="58">
        <v>0</v>
      </c>
      <c r="Q20" s="56">
        <f t="shared" si="8"/>
        <v>0</v>
      </c>
      <c r="R20" s="56">
        <f t="shared" si="9"/>
        <v>0</v>
      </c>
      <c r="S20" s="58">
        <v>0</v>
      </c>
      <c r="T20" s="56">
        <f t="shared" si="10"/>
        <v>0</v>
      </c>
      <c r="U20" s="56">
        <f t="shared" si="11"/>
        <v>0</v>
      </c>
      <c r="V20" s="59">
        <v>0</v>
      </c>
      <c r="W20" s="56">
        <f t="shared" si="12"/>
        <v>0</v>
      </c>
      <c r="X20" s="56">
        <f t="shared" si="13"/>
        <v>0</v>
      </c>
      <c r="Y20" s="58">
        <v>0</v>
      </c>
      <c r="Z20" s="56">
        <f t="shared" si="14"/>
        <v>0</v>
      </c>
      <c r="AA20" s="56">
        <f t="shared" si="15"/>
        <v>0</v>
      </c>
      <c r="AB20" s="58">
        <v>0</v>
      </c>
      <c r="AC20" s="56">
        <f t="shared" si="16"/>
        <v>0</v>
      </c>
      <c r="AD20" s="56">
        <f t="shared" si="17"/>
        <v>0</v>
      </c>
      <c r="AE20" s="58">
        <v>0</v>
      </c>
      <c r="AF20" s="56">
        <f t="shared" si="18"/>
        <v>0</v>
      </c>
      <c r="AG20" s="56">
        <f t="shared" si="19"/>
        <v>0</v>
      </c>
      <c r="AH20" s="58">
        <v>0</v>
      </c>
      <c r="AI20" s="56">
        <f t="shared" si="20"/>
        <v>0</v>
      </c>
      <c r="AJ20" s="56">
        <f t="shared" si="21"/>
        <v>0</v>
      </c>
      <c r="AK20" s="58">
        <v>0</v>
      </c>
      <c r="AL20" s="56">
        <f t="shared" si="22"/>
        <v>0</v>
      </c>
      <c r="AM20" s="56">
        <f t="shared" si="23"/>
        <v>0</v>
      </c>
      <c r="AN20" s="58">
        <v>0</v>
      </c>
      <c r="AO20" s="56">
        <f t="shared" si="24"/>
        <v>0</v>
      </c>
      <c r="AP20" s="56">
        <f t="shared" si="25"/>
        <v>0</v>
      </c>
      <c r="AQ20" s="58"/>
      <c r="AR20" s="56">
        <f t="shared" si="26"/>
        <v>0</v>
      </c>
      <c r="AS20" s="56">
        <f t="shared" si="27"/>
        <v>0</v>
      </c>
      <c r="AT20" s="58">
        <v>2</v>
      </c>
      <c r="AU20" s="56">
        <f t="shared" si="28"/>
        <v>53</v>
      </c>
      <c r="AV20" s="56">
        <f t="shared" si="29"/>
        <v>362.99566586373857</v>
      </c>
      <c r="AW20" s="58">
        <v>21</v>
      </c>
      <c r="AX20" s="56">
        <f t="shared" si="30"/>
        <v>556.5</v>
      </c>
      <c r="AY20" s="56">
        <f t="shared" si="31"/>
        <v>3811.454491569255</v>
      </c>
      <c r="AZ20" s="58">
        <v>12</v>
      </c>
      <c r="BA20" s="56">
        <f t="shared" si="32"/>
        <v>318</v>
      </c>
      <c r="BB20" s="56">
        <f t="shared" si="33"/>
        <v>2177.9739951824313</v>
      </c>
      <c r="BC20" s="58">
        <v>1</v>
      </c>
      <c r="BD20" s="56">
        <f t="shared" si="34"/>
        <v>26.5</v>
      </c>
      <c r="BE20" s="56">
        <f t="shared" si="35"/>
        <v>181.49783293186928</v>
      </c>
      <c r="BF20" s="58"/>
      <c r="BG20" s="56">
        <f t="shared" si="36"/>
        <v>0</v>
      </c>
      <c r="BH20" s="56">
        <f t="shared" si="37"/>
        <v>0</v>
      </c>
      <c r="BI20" s="58"/>
      <c r="BJ20" s="56">
        <f t="shared" si="38"/>
        <v>0</v>
      </c>
      <c r="BK20" s="56">
        <f t="shared" si="39"/>
        <v>0</v>
      </c>
      <c r="BL20" s="58"/>
      <c r="BM20" s="56">
        <f t="shared" si="40"/>
        <v>0</v>
      </c>
      <c r="BN20" s="56">
        <f t="shared" si="41"/>
        <v>0</v>
      </c>
      <c r="BO20" s="58"/>
      <c r="BP20" s="56">
        <f t="shared" si="42"/>
        <v>0</v>
      </c>
      <c r="BQ20" s="56">
        <f t="shared" si="43"/>
        <v>0</v>
      </c>
      <c r="BR20" s="58"/>
      <c r="BS20" s="56">
        <f t="shared" si="44"/>
        <v>0</v>
      </c>
      <c r="BT20" s="56">
        <f t="shared" si="45"/>
        <v>0</v>
      </c>
      <c r="BU20" s="58"/>
      <c r="BV20" s="56">
        <f t="shared" si="46"/>
        <v>0</v>
      </c>
      <c r="BW20" s="56">
        <f t="shared" si="47"/>
        <v>0</v>
      </c>
      <c r="BX20" s="58"/>
      <c r="BY20" s="56">
        <f t="shared" si="48"/>
        <v>0</v>
      </c>
      <c r="BZ20" s="56">
        <f t="shared" si="49"/>
        <v>0</v>
      </c>
      <c r="CA20" s="58"/>
      <c r="CB20" s="56">
        <f t="shared" si="50"/>
        <v>0</v>
      </c>
      <c r="CC20" s="56">
        <f t="shared" si="51"/>
        <v>0</v>
      </c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2"/>
      <c r="CU20" s="42"/>
      <c r="CV20" s="42"/>
      <c r="CW20" s="42"/>
    </row>
    <row r="21" spans="1:101" s="41" customFormat="1" ht="12.75">
      <c r="A21" s="53">
        <f t="shared" si="52"/>
        <v>27</v>
      </c>
      <c r="B21" s="54" t="s">
        <v>1</v>
      </c>
      <c r="C21" s="55">
        <f t="shared" si="53"/>
        <v>27.9</v>
      </c>
      <c r="D21" s="58">
        <v>0</v>
      </c>
      <c r="E21" s="56">
        <f t="shared" si="0"/>
        <v>0</v>
      </c>
      <c r="F21" s="56">
        <f t="shared" si="1"/>
        <v>0</v>
      </c>
      <c r="G21" s="58">
        <v>0</v>
      </c>
      <c r="H21" s="56">
        <f t="shared" si="2"/>
        <v>0</v>
      </c>
      <c r="I21" s="56">
        <f t="shared" si="3"/>
        <v>0</v>
      </c>
      <c r="J21" s="58">
        <v>0</v>
      </c>
      <c r="K21" s="56">
        <f t="shared" si="4"/>
        <v>0</v>
      </c>
      <c r="L21" s="56">
        <f t="shared" si="5"/>
        <v>0</v>
      </c>
      <c r="M21" s="58">
        <v>0</v>
      </c>
      <c r="N21" s="56">
        <f t="shared" si="6"/>
        <v>0</v>
      </c>
      <c r="O21" s="56">
        <f t="shared" si="7"/>
        <v>0</v>
      </c>
      <c r="P21" s="58">
        <v>0</v>
      </c>
      <c r="Q21" s="56">
        <f t="shared" si="8"/>
        <v>0</v>
      </c>
      <c r="R21" s="56">
        <f t="shared" si="9"/>
        <v>0</v>
      </c>
      <c r="S21" s="58">
        <v>0</v>
      </c>
      <c r="T21" s="56">
        <f t="shared" si="10"/>
        <v>0</v>
      </c>
      <c r="U21" s="56">
        <f t="shared" si="11"/>
        <v>0</v>
      </c>
      <c r="V21" s="59">
        <v>0</v>
      </c>
      <c r="W21" s="56">
        <f t="shared" si="12"/>
        <v>0</v>
      </c>
      <c r="X21" s="56">
        <f t="shared" si="13"/>
        <v>0</v>
      </c>
      <c r="Y21" s="58">
        <v>0</v>
      </c>
      <c r="Z21" s="56">
        <f t="shared" si="14"/>
        <v>0</v>
      </c>
      <c r="AA21" s="56">
        <f t="shared" si="15"/>
        <v>0</v>
      </c>
      <c r="AB21" s="58">
        <v>0</v>
      </c>
      <c r="AC21" s="56">
        <f t="shared" si="16"/>
        <v>0</v>
      </c>
      <c r="AD21" s="56">
        <f t="shared" si="17"/>
        <v>0</v>
      </c>
      <c r="AE21" s="58">
        <v>0</v>
      </c>
      <c r="AF21" s="56">
        <f t="shared" si="18"/>
        <v>0</v>
      </c>
      <c r="AG21" s="56">
        <f t="shared" si="19"/>
        <v>0</v>
      </c>
      <c r="AH21" s="58">
        <v>0</v>
      </c>
      <c r="AI21" s="56">
        <f t="shared" si="20"/>
        <v>0</v>
      </c>
      <c r="AJ21" s="56">
        <f t="shared" si="21"/>
        <v>0</v>
      </c>
      <c r="AK21" s="58">
        <v>0</v>
      </c>
      <c r="AL21" s="56">
        <f t="shared" si="22"/>
        <v>0</v>
      </c>
      <c r="AM21" s="56">
        <f t="shared" si="23"/>
        <v>0</v>
      </c>
      <c r="AN21" s="58">
        <v>0</v>
      </c>
      <c r="AO21" s="56">
        <f t="shared" si="24"/>
        <v>0</v>
      </c>
      <c r="AP21" s="56">
        <f t="shared" si="25"/>
        <v>0</v>
      </c>
      <c r="AQ21" s="58"/>
      <c r="AR21" s="56">
        <f t="shared" si="26"/>
        <v>0</v>
      </c>
      <c r="AS21" s="56">
        <f t="shared" si="27"/>
        <v>0</v>
      </c>
      <c r="AT21" s="58">
        <v>22</v>
      </c>
      <c r="AU21" s="56">
        <f t="shared" si="28"/>
        <v>605</v>
      </c>
      <c r="AV21" s="56">
        <f t="shared" si="29"/>
        <v>4527.505735792122</v>
      </c>
      <c r="AW21" s="58">
        <v>7</v>
      </c>
      <c r="AX21" s="56">
        <f t="shared" si="30"/>
        <v>192.5</v>
      </c>
      <c r="AY21" s="56">
        <f t="shared" si="31"/>
        <v>1440.570006842948</v>
      </c>
      <c r="AZ21" s="58"/>
      <c r="BA21" s="56">
        <f t="shared" si="32"/>
        <v>0</v>
      </c>
      <c r="BB21" s="56">
        <f t="shared" si="33"/>
        <v>0</v>
      </c>
      <c r="BC21" s="58"/>
      <c r="BD21" s="56">
        <f t="shared" si="34"/>
        <v>0</v>
      </c>
      <c r="BE21" s="56">
        <f t="shared" si="35"/>
        <v>0</v>
      </c>
      <c r="BF21" s="58"/>
      <c r="BG21" s="56">
        <f t="shared" si="36"/>
        <v>0</v>
      </c>
      <c r="BH21" s="56">
        <f t="shared" si="37"/>
        <v>0</v>
      </c>
      <c r="BI21" s="58"/>
      <c r="BJ21" s="56">
        <f t="shared" si="38"/>
        <v>0</v>
      </c>
      <c r="BK21" s="56">
        <f t="shared" si="39"/>
        <v>0</v>
      </c>
      <c r="BL21" s="58"/>
      <c r="BM21" s="56">
        <f t="shared" si="40"/>
        <v>0</v>
      </c>
      <c r="BN21" s="56">
        <f t="shared" si="41"/>
        <v>0</v>
      </c>
      <c r="BO21" s="47"/>
      <c r="BP21" s="56">
        <f t="shared" si="42"/>
        <v>0</v>
      </c>
      <c r="BQ21" s="56">
        <f t="shared" si="43"/>
        <v>0</v>
      </c>
      <c r="BR21" s="47"/>
      <c r="BS21" s="56">
        <f t="shared" si="44"/>
        <v>0</v>
      </c>
      <c r="BT21" s="56">
        <f t="shared" si="45"/>
        <v>0</v>
      </c>
      <c r="BU21" s="47"/>
      <c r="BV21" s="56">
        <f t="shared" si="46"/>
        <v>0</v>
      </c>
      <c r="BW21" s="56">
        <f t="shared" si="47"/>
        <v>0</v>
      </c>
      <c r="BX21" s="47"/>
      <c r="BY21" s="56">
        <f t="shared" si="48"/>
        <v>0</v>
      </c>
      <c r="BZ21" s="56">
        <f t="shared" si="49"/>
        <v>0</v>
      </c>
      <c r="CA21" s="57"/>
      <c r="CB21" s="56">
        <f t="shared" si="50"/>
        <v>0</v>
      </c>
      <c r="CC21" s="56">
        <f t="shared" si="51"/>
        <v>0</v>
      </c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2"/>
      <c r="CU21" s="42"/>
      <c r="CV21" s="42"/>
      <c r="CW21" s="42"/>
    </row>
    <row r="22" spans="1:101" s="41" customFormat="1" ht="12.75">
      <c r="A22" s="53">
        <f t="shared" si="52"/>
        <v>28</v>
      </c>
      <c r="B22" s="54" t="s">
        <v>1</v>
      </c>
      <c r="C22" s="55">
        <f t="shared" si="53"/>
        <v>28.9</v>
      </c>
      <c r="D22" s="58">
        <v>0</v>
      </c>
      <c r="E22" s="56">
        <f t="shared" si="0"/>
        <v>0</v>
      </c>
      <c r="F22" s="56">
        <f t="shared" si="1"/>
        <v>0</v>
      </c>
      <c r="G22" s="58">
        <v>0</v>
      </c>
      <c r="H22" s="56">
        <f t="shared" si="2"/>
        <v>0</v>
      </c>
      <c r="I22" s="56">
        <f t="shared" si="3"/>
        <v>0</v>
      </c>
      <c r="J22" s="58">
        <v>0</v>
      </c>
      <c r="K22" s="56">
        <f t="shared" si="4"/>
        <v>0</v>
      </c>
      <c r="L22" s="56">
        <f t="shared" si="5"/>
        <v>0</v>
      </c>
      <c r="M22" s="58">
        <v>0</v>
      </c>
      <c r="N22" s="56">
        <f t="shared" si="6"/>
        <v>0</v>
      </c>
      <c r="O22" s="56">
        <f t="shared" si="7"/>
        <v>0</v>
      </c>
      <c r="P22" s="58">
        <v>0</v>
      </c>
      <c r="Q22" s="56">
        <f t="shared" si="8"/>
        <v>0</v>
      </c>
      <c r="R22" s="56">
        <f t="shared" si="9"/>
        <v>0</v>
      </c>
      <c r="S22" s="58">
        <v>3</v>
      </c>
      <c r="T22" s="56">
        <f t="shared" si="10"/>
        <v>85.5</v>
      </c>
      <c r="U22" s="56">
        <f t="shared" si="11"/>
        <v>696.9045492933865</v>
      </c>
      <c r="V22" s="59">
        <v>0</v>
      </c>
      <c r="W22" s="56">
        <f t="shared" si="12"/>
        <v>0</v>
      </c>
      <c r="X22" s="56">
        <f t="shared" si="13"/>
        <v>0</v>
      </c>
      <c r="Y22" s="58">
        <v>0</v>
      </c>
      <c r="Z22" s="56">
        <f t="shared" si="14"/>
        <v>0</v>
      </c>
      <c r="AA22" s="56">
        <f t="shared" si="15"/>
        <v>0</v>
      </c>
      <c r="AB22" s="58">
        <v>0</v>
      </c>
      <c r="AC22" s="56">
        <f t="shared" si="16"/>
        <v>0</v>
      </c>
      <c r="AD22" s="56">
        <f t="shared" si="17"/>
        <v>0</v>
      </c>
      <c r="AE22" s="58">
        <v>0</v>
      </c>
      <c r="AF22" s="56">
        <f t="shared" si="18"/>
        <v>0</v>
      </c>
      <c r="AG22" s="56">
        <f t="shared" si="19"/>
        <v>0</v>
      </c>
      <c r="AH22" s="58">
        <v>0</v>
      </c>
      <c r="AI22" s="56">
        <f t="shared" si="20"/>
        <v>0</v>
      </c>
      <c r="AJ22" s="56">
        <f t="shared" si="21"/>
        <v>0</v>
      </c>
      <c r="AK22" s="58">
        <v>0</v>
      </c>
      <c r="AL22" s="56">
        <f t="shared" si="22"/>
        <v>0</v>
      </c>
      <c r="AM22" s="56">
        <f t="shared" si="23"/>
        <v>0</v>
      </c>
      <c r="AN22" s="58">
        <v>0</v>
      </c>
      <c r="AO22" s="56">
        <f t="shared" si="24"/>
        <v>0</v>
      </c>
      <c r="AP22" s="56">
        <f t="shared" si="25"/>
        <v>0</v>
      </c>
      <c r="AQ22" s="58">
        <v>24</v>
      </c>
      <c r="AR22" s="56">
        <f t="shared" si="26"/>
        <v>684</v>
      </c>
      <c r="AS22" s="56">
        <f t="shared" si="27"/>
        <v>5575.236394347092</v>
      </c>
      <c r="AT22" s="58">
        <v>6</v>
      </c>
      <c r="AU22" s="56">
        <f t="shared" si="28"/>
        <v>171</v>
      </c>
      <c r="AV22" s="56">
        <f t="shared" si="29"/>
        <v>1393.809098586773</v>
      </c>
      <c r="AW22" s="58"/>
      <c r="AX22" s="56">
        <f t="shared" si="30"/>
        <v>0</v>
      </c>
      <c r="AY22" s="56">
        <f t="shared" si="31"/>
        <v>0</v>
      </c>
      <c r="AZ22" s="58"/>
      <c r="BA22" s="56">
        <f t="shared" si="32"/>
        <v>0</v>
      </c>
      <c r="BB22" s="56">
        <f t="shared" si="33"/>
        <v>0</v>
      </c>
      <c r="BC22" s="58"/>
      <c r="BD22" s="56">
        <f t="shared" si="34"/>
        <v>0</v>
      </c>
      <c r="BE22" s="56">
        <f t="shared" si="35"/>
        <v>0</v>
      </c>
      <c r="BF22" s="58"/>
      <c r="BG22" s="56">
        <f t="shared" si="36"/>
        <v>0</v>
      </c>
      <c r="BH22" s="56">
        <f t="shared" si="37"/>
        <v>0</v>
      </c>
      <c r="BI22" s="58"/>
      <c r="BJ22" s="56">
        <f t="shared" si="38"/>
        <v>0</v>
      </c>
      <c r="BK22" s="56">
        <f t="shared" si="39"/>
        <v>0</v>
      </c>
      <c r="BL22" s="60"/>
      <c r="BM22" s="56">
        <f t="shared" si="40"/>
        <v>0</v>
      </c>
      <c r="BN22" s="56">
        <f t="shared" si="41"/>
        <v>0</v>
      </c>
      <c r="BO22" s="60"/>
      <c r="BP22" s="56">
        <f t="shared" si="42"/>
        <v>0</v>
      </c>
      <c r="BQ22" s="56">
        <f t="shared" si="43"/>
        <v>0</v>
      </c>
      <c r="BR22" s="60"/>
      <c r="BS22" s="56">
        <f t="shared" si="44"/>
        <v>0</v>
      </c>
      <c r="BT22" s="56">
        <f t="shared" si="45"/>
        <v>0</v>
      </c>
      <c r="BU22" s="60"/>
      <c r="BV22" s="56">
        <f t="shared" si="46"/>
        <v>0</v>
      </c>
      <c r="BW22" s="56">
        <f t="shared" si="47"/>
        <v>0</v>
      </c>
      <c r="BX22" s="60"/>
      <c r="BY22" s="56">
        <f t="shared" si="48"/>
        <v>0</v>
      </c>
      <c r="BZ22" s="56">
        <f t="shared" si="49"/>
        <v>0</v>
      </c>
      <c r="CA22" s="58"/>
      <c r="CB22" s="56">
        <f t="shared" si="50"/>
        <v>0</v>
      </c>
      <c r="CC22" s="56">
        <f t="shared" si="51"/>
        <v>0</v>
      </c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2"/>
      <c r="CU22" s="42"/>
      <c r="CV22" s="42"/>
      <c r="CW22" s="42"/>
    </row>
    <row r="23" spans="1:101" s="41" customFormat="1" ht="12.75">
      <c r="A23" s="53">
        <f t="shared" si="52"/>
        <v>29</v>
      </c>
      <c r="B23" s="54" t="s">
        <v>1</v>
      </c>
      <c r="C23" s="55">
        <f t="shared" si="53"/>
        <v>29.9</v>
      </c>
      <c r="D23" s="58">
        <v>0</v>
      </c>
      <c r="E23" s="56">
        <f t="shared" si="0"/>
        <v>0</v>
      </c>
      <c r="F23" s="56">
        <f t="shared" si="1"/>
        <v>0</v>
      </c>
      <c r="G23" s="58">
        <v>0</v>
      </c>
      <c r="H23" s="56">
        <f t="shared" si="2"/>
        <v>0</v>
      </c>
      <c r="I23" s="56">
        <f t="shared" si="3"/>
        <v>0</v>
      </c>
      <c r="J23" s="58">
        <v>0</v>
      </c>
      <c r="K23" s="56">
        <f t="shared" si="4"/>
        <v>0</v>
      </c>
      <c r="L23" s="56">
        <f t="shared" si="5"/>
        <v>0</v>
      </c>
      <c r="M23" s="58">
        <v>0</v>
      </c>
      <c r="N23" s="56">
        <f t="shared" si="6"/>
        <v>0</v>
      </c>
      <c r="O23" s="56">
        <f t="shared" si="7"/>
        <v>0</v>
      </c>
      <c r="P23" s="58">
        <v>1</v>
      </c>
      <c r="Q23" s="56">
        <f t="shared" si="8"/>
        <v>29.5</v>
      </c>
      <c r="R23" s="56">
        <f t="shared" si="9"/>
        <v>261.12777013156335</v>
      </c>
      <c r="S23" s="58">
        <v>17</v>
      </c>
      <c r="T23" s="56">
        <f t="shared" si="10"/>
        <v>501.5</v>
      </c>
      <c r="U23" s="56">
        <f t="shared" si="11"/>
        <v>4439.172092236577</v>
      </c>
      <c r="V23" s="59">
        <v>0</v>
      </c>
      <c r="W23" s="56">
        <f t="shared" si="12"/>
        <v>0</v>
      </c>
      <c r="X23" s="56">
        <f t="shared" si="13"/>
        <v>0</v>
      </c>
      <c r="Y23" s="58">
        <v>0</v>
      </c>
      <c r="Z23" s="56">
        <f t="shared" si="14"/>
        <v>0</v>
      </c>
      <c r="AA23" s="56">
        <f t="shared" si="15"/>
        <v>0</v>
      </c>
      <c r="AB23" s="58">
        <v>0</v>
      </c>
      <c r="AC23" s="56">
        <f t="shared" si="16"/>
        <v>0</v>
      </c>
      <c r="AD23" s="56">
        <f t="shared" si="17"/>
        <v>0</v>
      </c>
      <c r="AE23" s="58">
        <v>0</v>
      </c>
      <c r="AF23" s="56">
        <f t="shared" si="18"/>
        <v>0</v>
      </c>
      <c r="AG23" s="56">
        <f t="shared" si="19"/>
        <v>0</v>
      </c>
      <c r="AH23" s="58">
        <v>0</v>
      </c>
      <c r="AI23" s="56">
        <f t="shared" si="20"/>
        <v>0</v>
      </c>
      <c r="AJ23" s="56">
        <f t="shared" si="21"/>
        <v>0</v>
      </c>
      <c r="AK23" s="58">
        <v>1</v>
      </c>
      <c r="AL23" s="56">
        <f t="shared" si="22"/>
        <v>29.5</v>
      </c>
      <c r="AM23" s="56">
        <f t="shared" si="23"/>
        <v>261.12777013156335</v>
      </c>
      <c r="AN23" s="58">
        <v>13</v>
      </c>
      <c r="AO23" s="56">
        <f t="shared" si="24"/>
        <v>383.5</v>
      </c>
      <c r="AP23" s="56">
        <f t="shared" si="25"/>
        <v>3394.6610117103237</v>
      </c>
      <c r="AQ23" s="58">
        <v>6</v>
      </c>
      <c r="AR23" s="56">
        <f t="shared" si="26"/>
        <v>177</v>
      </c>
      <c r="AS23" s="56">
        <f t="shared" si="27"/>
        <v>1566.76662078938</v>
      </c>
      <c r="AT23" s="58"/>
      <c r="AU23" s="56">
        <f t="shared" si="28"/>
        <v>0</v>
      </c>
      <c r="AV23" s="56">
        <f t="shared" si="29"/>
        <v>0</v>
      </c>
      <c r="AW23" s="58"/>
      <c r="AX23" s="56">
        <f t="shared" si="30"/>
        <v>0</v>
      </c>
      <c r="AY23" s="56">
        <f t="shared" si="31"/>
        <v>0</v>
      </c>
      <c r="AZ23" s="58"/>
      <c r="BA23" s="56">
        <f t="shared" si="32"/>
        <v>0</v>
      </c>
      <c r="BB23" s="56">
        <f t="shared" si="33"/>
        <v>0</v>
      </c>
      <c r="BC23" s="58"/>
      <c r="BD23" s="56">
        <f t="shared" si="34"/>
        <v>0</v>
      </c>
      <c r="BE23" s="56">
        <f t="shared" si="35"/>
        <v>0</v>
      </c>
      <c r="BF23" s="58"/>
      <c r="BG23" s="56">
        <f t="shared" si="36"/>
        <v>0</v>
      </c>
      <c r="BH23" s="56">
        <f t="shared" si="37"/>
        <v>0</v>
      </c>
      <c r="BI23" s="58"/>
      <c r="BJ23" s="56">
        <f t="shared" si="38"/>
        <v>0</v>
      </c>
      <c r="BK23" s="56">
        <f t="shared" si="39"/>
        <v>0</v>
      </c>
      <c r="BL23" s="60"/>
      <c r="BM23" s="56">
        <f t="shared" si="40"/>
        <v>0</v>
      </c>
      <c r="BN23" s="56">
        <f t="shared" si="41"/>
        <v>0</v>
      </c>
      <c r="BO23" s="60"/>
      <c r="BP23" s="56">
        <f t="shared" si="42"/>
        <v>0</v>
      </c>
      <c r="BQ23" s="56">
        <f t="shared" si="43"/>
        <v>0</v>
      </c>
      <c r="BR23" s="60"/>
      <c r="BS23" s="56">
        <f t="shared" si="44"/>
        <v>0</v>
      </c>
      <c r="BT23" s="56">
        <f t="shared" si="45"/>
        <v>0</v>
      </c>
      <c r="BU23" s="60"/>
      <c r="BV23" s="56">
        <f t="shared" si="46"/>
        <v>0</v>
      </c>
      <c r="BW23" s="56">
        <f t="shared" si="47"/>
        <v>0</v>
      </c>
      <c r="BX23" s="60"/>
      <c r="BY23" s="56">
        <f t="shared" si="48"/>
        <v>0</v>
      </c>
      <c r="BZ23" s="56">
        <f t="shared" si="49"/>
        <v>0</v>
      </c>
      <c r="CA23" s="58"/>
      <c r="CB23" s="56">
        <f t="shared" si="50"/>
        <v>0</v>
      </c>
      <c r="CC23" s="56">
        <f t="shared" si="51"/>
        <v>0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2"/>
      <c r="CU23" s="42"/>
      <c r="CV23" s="42"/>
      <c r="CW23" s="42"/>
    </row>
    <row r="24" spans="1:101" s="41" customFormat="1" ht="12.75">
      <c r="A24" s="53">
        <f t="shared" si="52"/>
        <v>30</v>
      </c>
      <c r="B24" s="54" t="s">
        <v>1</v>
      </c>
      <c r="C24" s="55">
        <f t="shared" si="53"/>
        <v>30.9</v>
      </c>
      <c r="D24" s="58">
        <v>0</v>
      </c>
      <c r="E24" s="56">
        <f t="shared" si="0"/>
        <v>0</v>
      </c>
      <c r="F24" s="56">
        <f t="shared" si="1"/>
        <v>0</v>
      </c>
      <c r="G24" s="58">
        <v>0</v>
      </c>
      <c r="H24" s="56">
        <f t="shared" si="2"/>
        <v>0</v>
      </c>
      <c r="I24" s="56">
        <f t="shared" si="3"/>
        <v>0</v>
      </c>
      <c r="J24" s="58">
        <v>0</v>
      </c>
      <c r="K24" s="56">
        <f t="shared" si="4"/>
        <v>0</v>
      </c>
      <c r="L24" s="56">
        <f t="shared" si="5"/>
        <v>0</v>
      </c>
      <c r="M24" s="58">
        <v>0</v>
      </c>
      <c r="N24" s="56">
        <f t="shared" si="6"/>
        <v>0</v>
      </c>
      <c r="O24" s="56">
        <f t="shared" si="7"/>
        <v>0</v>
      </c>
      <c r="P24" s="58">
        <v>9</v>
      </c>
      <c r="Q24" s="56">
        <f t="shared" si="8"/>
        <v>274.5</v>
      </c>
      <c r="R24" s="56">
        <f t="shared" si="9"/>
        <v>2631.4971177688626</v>
      </c>
      <c r="S24" s="58">
        <v>5</v>
      </c>
      <c r="T24" s="56">
        <f t="shared" si="10"/>
        <v>152.5</v>
      </c>
      <c r="U24" s="56">
        <f t="shared" si="11"/>
        <v>1461.9428432049235</v>
      </c>
      <c r="V24" s="59">
        <v>0</v>
      </c>
      <c r="W24" s="56">
        <f t="shared" si="12"/>
        <v>0</v>
      </c>
      <c r="X24" s="56">
        <f t="shared" si="13"/>
        <v>0</v>
      </c>
      <c r="Y24" s="58">
        <v>0</v>
      </c>
      <c r="Z24" s="56">
        <f t="shared" si="14"/>
        <v>0</v>
      </c>
      <c r="AA24" s="56">
        <f t="shared" si="15"/>
        <v>0</v>
      </c>
      <c r="AB24" s="58">
        <v>0</v>
      </c>
      <c r="AC24" s="56">
        <f t="shared" si="16"/>
        <v>0</v>
      </c>
      <c r="AD24" s="56">
        <f t="shared" si="17"/>
        <v>0</v>
      </c>
      <c r="AE24" s="58">
        <v>0</v>
      </c>
      <c r="AF24" s="56">
        <f t="shared" si="18"/>
        <v>0</v>
      </c>
      <c r="AG24" s="56">
        <f t="shared" si="19"/>
        <v>0</v>
      </c>
      <c r="AH24" s="58">
        <v>2</v>
      </c>
      <c r="AI24" s="56">
        <f t="shared" si="20"/>
        <v>61</v>
      </c>
      <c r="AJ24" s="56">
        <f t="shared" si="21"/>
        <v>584.7771372819694</v>
      </c>
      <c r="AK24" s="58">
        <v>9</v>
      </c>
      <c r="AL24" s="56">
        <f t="shared" si="22"/>
        <v>274.5</v>
      </c>
      <c r="AM24" s="56">
        <f t="shared" si="23"/>
        <v>2631.4971177688626</v>
      </c>
      <c r="AN24" s="58">
        <v>2</v>
      </c>
      <c r="AO24" s="56">
        <f t="shared" si="24"/>
        <v>61</v>
      </c>
      <c r="AP24" s="56">
        <f t="shared" si="25"/>
        <v>584.7771372819694</v>
      </c>
      <c r="AQ24" s="58"/>
      <c r="AR24" s="56">
        <f t="shared" si="26"/>
        <v>0</v>
      </c>
      <c r="AS24" s="56">
        <f t="shared" si="27"/>
        <v>0</v>
      </c>
      <c r="AT24" s="58"/>
      <c r="AU24" s="56">
        <f t="shared" si="28"/>
        <v>0</v>
      </c>
      <c r="AV24" s="56">
        <f t="shared" si="29"/>
        <v>0</v>
      </c>
      <c r="AW24" s="58"/>
      <c r="AX24" s="56">
        <f t="shared" si="30"/>
        <v>0</v>
      </c>
      <c r="AY24" s="56">
        <f t="shared" si="31"/>
        <v>0</v>
      </c>
      <c r="AZ24" s="58"/>
      <c r="BA24" s="56">
        <f t="shared" si="32"/>
        <v>0</v>
      </c>
      <c r="BB24" s="56">
        <f t="shared" si="33"/>
        <v>0</v>
      </c>
      <c r="BC24" s="58"/>
      <c r="BD24" s="56">
        <f t="shared" si="34"/>
        <v>0</v>
      </c>
      <c r="BE24" s="56">
        <f t="shared" si="35"/>
        <v>0</v>
      </c>
      <c r="BF24" s="58">
        <v>0</v>
      </c>
      <c r="BG24" s="56">
        <f t="shared" si="36"/>
        <v>0</v>
      </c>
      <c r="BH24" s="56">
        <f t="shared" si="37"/>
        <v>0</v>
      </c>
      <c r="BI24" s="60"/>
      <c r="BJ24" s="56">
        <f t="shared" si="38"/>
        <v>0</v>
      </c>
      <c r="BK24" s="56">
        <f t="shared" si="39"/>
        <v>0</v>
      </c>
      <c r="BL24" s="60"/>
      <c r="BM24" s="56">
        <f t="shared" si="40"/>
        <v>0</v>
      </c>
      <c r="BN24" s="56">
        <f t="shared" si="41"/>
        <v>0</v>
      </c>
      <c r="BO24" s="60"/>
      <c r="BP24" s="56">
        <f t="shared" si="42"/>
        <v>0</v>
      </c>
      <c r="BQ24" s="56">
        <f t="shared" si="43"/>
        <v>0</v>
      </c>
      <c r="BR24" s="60"/>
      <c r="BS24" s="56">
        <f t="shared" si="44"/>
        <v>0</v>
      </c>
      <c r="BT24" s="56">
        <f t="shared" si="45"/>
        <v>0</v>
      </c>
      <c r="BU24" s="60"/>
      <c r="BV24" s="56">
        <f t="shared" si="46"/>
        <v>0</v>
      </c>
      <c r="BW24" s="56">
        <f t="shared" si="47"/>
        <v>0</v>
      </c>
      <c r="BX24" s="60"/>
      <c r="BY24" s="56">
        <f t="shared" si="48"/>
        <v>0</v>
      </c>
      <c r="BZ24" s="56">
        <f t="shared" si="49"/>
        <v>0</v>
      </c>
      <c r="CA24" s="58"/>
      <c r="CB24" s="56">
        <f t="shared" si="50"/>
        <v>0</v>
      </c>
      <c r="CC24" s="56">
        <f t="shared" si="51"/>
        <v>0</v>
      </c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2"/>
      <c r="CU24" s="42"/>
      <c r="CV24" s="42"/>
      <c r="CW24" s="42"/>
    </row>
    <row r="25" spans="1:101" s="41" customFormat="1" ht="12.75">
      <c r="A25" s="53">
        <f t="shared" si="52"/>
        <v>31</v>
      </c>
      <c r="B25" s="54" t="s">
        <v>1</v>
      </c>
      <c r="C25" s="55">
        <f t="shared" si="53"/>
        <v>31.9</v>
      </c>
      <c r="D25" s="58">
        <v>0</v>
      </c>
      <c r="E25" s="56">
        <f t="shared" si="0"/>
        <v>0</v>
      </c>
      <c r="F25" s="56">
        <f t="shared" si="1"/>
        <v>0</v>
      </c>
      <c r="G25" s="58">
        <v>0</v>
      </c>
      <c r="H25" s="56">
        <f t="shared" si="2"/>
        <v>0</v>
      </c>
      <c r="I25" s="56">
        <f t="shared" si="3"/>
        <v>0</v>
      </c>
      <c r="J25" s="58">
        <v>0</v>
      </c>
      <c r="K25" s="56">
        <f t="shared" si="4"/>
        <v>0</v>
      </c>
      <c r="L25" s="56">
        <f t="shared" si="5"/>
        <v>0</v>
      </c>
      <c r="M25" s="58">
        <v>14</v>
      </c>
      <c r="N25" s="56">
        <f t="shared" si="6"/>
        <v>441</v>
      </c>
      <c r="O25" s="56">
        <f t="shared" si="7"/>
        <v>4566.793426312568</v>
      </c>
      <c r="P25" s="58">
        <v>12</v>
      </c>
      <c r="Q25" s="56">
        <f t="shared" si="8"/>
        <v>378</v>
      </c>
      <c r="R25" s="56">
        <f t="shared" si="9"/>
        <v>3914.3943654107725</v>
      </c>
      <c r="S25" s="58">
        <v>1</v>
      </c>
      <c r="T25" s="56">
        <f t="shared" si="10"/>
        <v>31.5</v>
      </c>
      <c r="U25" s="56">
        <f t="shared" si="11"/>
        <v>326.1995304508977</v>
      </c>
      <c r="V25" s="59">
        <v>0</v>
      </c>
      <c r="W25" s="56">
        <f t="shared" si="12"/>
        <v>0</v>
      </c>
      <c r="X25" s="56">
        <f t="shared" si="13"/>
        <v>0</v>
      </c>
      <c r="Y25" s="58">
        <v>0</v>
      </c>
      <c r="Z25" s="56">
        <f t="shared" si="14"/>
        <v>0</v>
      </c>
      <c r="AA25" s="56">
        <f t="shared" si="15"/>
        <v>0</v>
      </c>
      <c r="AB25" s="58">
        <v>0</v>
      </c>
      <c r="AC25" s="56">
        <f t="shared" si="16"/>
        <v>0</v>
      </c>
      <c r="AD25" s="56">
        <f t="shared" si="17"/>
        <v>0</v>
      </c>
      <c r="AE25" s="58">
        <v>3</v>
      </c>
      <c r="AF25" s="56">
        <f t="shared" si="18"/>
        <v>94.5</v>
      </c>
      <c r="AG25" s="56">
        <f t="shared" si="19"/>
        <v>978.5985913526931</v>
      </c>
      <c r="AH25" s="58">
        <v>7</v>
      </c>
      <c r="AI25" s="56">
        <f t="shared" si="20"/>
        <v>220.5</v>
      </c>
      <c r="AJ25" s="56">
        <f t="shared" si="21"/>
        <v>2283.396713156284</v>
      </c>
      <c r="AK25" s="58">
        <v>1</v>
      </c>
      <c r="AL25" s="56">
        <f t="shared" si="22"/>
        <v>31.5</v>
      </c>
      <c r="AM25" s="56">
        <f t="shared" si="23"/>
        <v>326.1995304508977</v>
      </c>
      <c r="AN25" s="58">
        <v>0</v>
      </c>
      <c r="AO25" s="56">
        <f t="shared" si="24"/>
        <v>0</v>
      </c>
      <c r="AP25" s="56">
        <f t="shared" si="25"/>
        <v>0</v>
      </c>
      <c r="AQ25" s="58"/>
      <c r="AR25" s="56">
        <f t="shared" si="26"/>
        <v>0</v>
      </c>
      <c r="AS25" s="56">
        <f t="shared" si="27"/>
        <v>0</v>
      </c>
      <c r="AT25" s="58"/>
      <c r="AU25" s="56">
        <f t="shared" si="28"/>
        <v>0</v>
      </c>
      <c r="AV25" s="56">
        <f t="shared" si="29"/>
        <v>0</v>
      </c>
      <c r="AW25" s="58"/>
      <c r="AX25" s="56">
        <f t="shared" si="30"/>
        <v>0</v>
      </c>
      <c r="AY25" s="56">
        <f t="shared" si="31"/>
        <v>0</v>
      </c>
      <c r="AZ25" s="58"/>
      <c r="BA25" s="56">
        <f t="shared" si="32"/>
        <v>0</v>
      </c>
      <c r="BB25" s="56">
        <f t="shared" si="33"/>
        <v>0</v>
      </c>
      <c r="BC25" s="58"/>
      <c r="BD25" s="56">
        <f t="shared" si="34"/>
        <v>0</v>
      </c>
      <c r="BE25" s="56">
        <f t="shared" si="35"/>
        <v>0</v>
      </c>
      <c r="BF25" s="58">
        <v>0</v>
      </c>
      <c r="BG25" s="56">
        <f t="shared" si="36"/>
        <v>0</v>
      </c>
      <c r="BH25" s="56">
        <f t="shared" si="37"/>
        <v>0</v>
      </c>
      <c r="BI25" s="60"/>
      <c r="BJ25" s="56">
        <f t="shared" si="38"/>
        <v>0</v>
      </c>
      <c r="BK25" s="56">
        <f t="shared" si="39"/>
        <v>0</v>
      </c>
      <c r="BL25" s="60"/>
      <c r="BM25" s="56">
        <f t="shared" si="40"/>
        <v>0</v>
      </c>
      <c r="BN25" s="56">
        <f t="shared" si="41"/>
        <v>0</v>
      </c>
      <c r="BO25" s="60"/>
      <c r="BP25" s="56">
        <f t="shared" si="42"/>
        <v>0</v>
      </c>
      <c r="BQ25" s="56">
        <f t="shared" si="43"/>
        <v>0</v>
      </c>
      <c r="BR25" s="60"/>
      <c r="BS25" s="56">
        <f t="shared" si="44"/>
        <v>0</v>
      </c>
      <c r="BT25" s="56">
        <f t="shared" si="45"/>
        <v>0</v>
      </c>
      <c r="BU25" s="60"/>
      <c r="BV25" s="56">
        <f t="shared" si="46"/>
        <v>0</v>
      </c>
      <c r="BW25" s="56">
        <f t="shared" si="47"/>
        <v>0</v>
      </c>
      <c r="BX25" s="60"/>
      <c r="BY25" s="56">
        <f t="shared" si="48"/>
        <v>0</v>
      </c>
      <c r="BZ25" s="56">
        <f t="shared" si="49"/>
        <v>0</v>
      </c>
      <c r="CA25" s="58"/>
      <c r="CB25" s="56">
        <f t="shared" si="50"/>
        <v>0</v>
      </c>
      <c r="CC25" s="56">
        <f t="shared" si="51"/>
        <v>0</v>
      </c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2"/>
      <c r="CU25" s="42"/>
      <c r="CV25" s="42"/>
      <c r="CW25" s="42"/>
    </row>
    <row r="26" spans="1:101" s="41" customFormat="1" ht="12.75">
      <c r="A26" s="53">
        <f t="shared" si="52"/>
        <v>32</v>
      </c>
      <c r="B26" s="54" t="s">
        <v>1</v>
      </c>
      <c r="C26" s="55">
        <f t="shared" si="53"/>
        <v>32.9</v>
      </c>
      <c r="D26" s="58">
        <v>0</v>
      </c>
      <c r="E26" s="56">
        <f t="shared" si="0"/>
        <v>0</v>
      </c>
      <c r="F26" s="56">
        <f t="shared" si="1"/>
        <v>0</v>
      </c>
      <c r="G26" s="58">
        <v>0</v>
      </c>
      <c r="H26" s="56">
        <f t="shared" si="2"/>
        <v>0</v>
      </c>
      <c r="I26" s="56">
        <f t="shared" si="3"/>
        <v>0</v>
      </c>
      <c r="J26" s="58">
        <v>7</v>
      </c>
      <c r="K26" s="56">
        <f t="shared" si="4"/>
        <v>227.5</v>
      </c>
      <c r="L26" s="56">
        <f t="shared" si="5"/>
        <v>2538.744387354458</v>
      </c>
      <c r="M26" s="58">
        <v>9</v>
      </c>
      <c r="N26" s="56">
        <f t="shared" si="6"/>
        <v>292.5</v>
      </c>
      <c r="O26" s="56">
        <f t="shared" si="7"/>
        <v>3264.0999265985893</v>
      </c>
      <c r="P26" s="58">
        <v>3</v>
      </c>
      <c r="Q26" s="56">
        <f t="shared" si="8"/>
        <v>97.5</v>
      </c>
      <c r="R26" s="56">
        <f t="shared" si="9"/>
        <v>1088.0333088661964</v>
      </c>
      <c r="S26" s="58">
        <v>0</v>
      </c>
      <c r="T26" s="56">
        <f t="shared" si="10"/>
        <v>0</v>
      </c>
      <c r="U26" s="56">
        <f t="shared" si="11"/>
        <v>0</v>
      </c>
      <c r="V26" s="59">
        <v>0</v>
      </c>
      <c r="W26" s="61">
        <f t="shared" si="12"/>
        <v>0</v>
      </c>
      <c r="X26" s="61">
        <f t="shared" si="13"/>
        <v>0</v>
      </c>
      <c r="Y26" s="58">
        <v>0</v>
      </c>
      <c r="Z26" s="61">
        <f t="shared" si="14"/>
        <v>0</v>
      </c>
      <c r="AA26" s="61">
        <f t="shared" si="15"/>
        <v>0</v>
      </c>
      <c r="AB26" s="58">
        <v>3</v>
      </c>
      <c r="AC26" s="61">
        <f t="shared" si="16"/>
        <v>97.5</v>
      </c>
      <c r="AD26" s="61">
        <f t="shared" si="17"/>
        <v>1088.0333088661964</v>
      </c>
      <c r="AE26" s="58">
        <v>9</v>
      </c>
      <c r="AF26" s="61">
        <f t="shared" si="18"/>
        <v>292.5</v>
      </c>
      <c r="AG26" s="61">
        <f t="shared" si="19"/>
        <v>3264.0999265985893</v>
      </c>
      <c r="AH26" s="58">
        <v>5</v>
      </c>
      <c r="AI26" s="61">
        <f t="shared" si="20"/>
        <v>162.5</v>
      </c>
      <c r="AJ26" s="61">
        <f t="shared" si="21"/>
        <v>1813.3888481103272</v>
      </c>
      <c r="AK26" s="58">
        <v>0</v>
      </c>
      <c r="AL26" s="61">
        <f t="shared" si="22"/>
        <v>0</v>
      </c>
      <c r="AM26" s="61">
        <f t="shared" si="23"/>
        <v>0</v>
      </c>
      <c r="AN26" s="58">
        <v>0</v>
      </c>
      <c r="AO26" s="61">
        <f t="shared" si="24"/>
        <v>0</v>
      </c>
      <c r="AP26" s="61">
        <f t="shared" si="25"/>
        <v>0</v>
      </c>
      <c r="AQ26" s="58"/>
      <c r="AR26" s="61">
        <f t="shared" si="26"/>
        <v>0</v>
      </c>
      <c r="AS26" s="61">
        <f t="shared" si="27"/>
        <v>0</v>
      </c>
      <c r="AT26" s="58"/>
      <c r="AU26" s="61">
        <f t="shared" si="28"/>
        <v>0</v>
      </c>
      <c r="AV26" s="61">
        <f t="shared" si="29"/>
        <v>0</v>
      </c>
      <c r="AW26" s="58"/>
      <c r="AX26" s="61">
        <f t="shared" si="30"/>
        <v>0</v>
      </c>
      <c r="AY26" s="61">
        <f t="shared" si="31"/>
        <v>0</v>
      </c>
      <c r="AZ26" s="62"/>
      <c r="BA26" s="61">
        <f t="shared" si="32"/>
        <v>0</v>
      </c>
      <c r="BB26" s="61">
        <f t="shared" si="33"/>
        <v>0</v>
      </c>
      <c r="BC26" s="58"/>
      <c r="BD26" s="61">
        <f t="shared" si="34"/>
        <v>0</v>
      </c>
      <c r="BE26" s="61">
        <f t="shared" si="35"/>
        <v>0</v>
      </c>
      <c r="BF26" s="61">
        <v>0</v>
      </c>
      <c r="BG26" s="61">
        <f t="shared" si="36"/>
        <v>0</v>
      </c>
      <c r="BH26" s="61">
        <f t="shared" si="37"/>
        <v>0</v>
      </c>
      <c r="BI26" s="62"/>
      <c r="BJ26" s="61">
        <f t="shared" si="38"/>
        <v>0</v>
      </c>
      <c r="BK26" s="61">
        <f t="shared" si="39"/>
        <v>0</v>
      </c>
      <c r="BL26" s="62"/>
      <c r="BM26" s="61">
        <f t="shared" si="40"/>
        <v>0</v>
      </c>
      <c r="BN26" s="61">
        <f t="shared" si="41"/>
        <v>0</v>
      </c>
      <c r="BO26" s="62"/>
      <c r="BP26" s="61">
        <f t="shared" si="42"/>
        <v>0</v>
      </c>
      <c r="BQ26" s="61">
        <f t="shared" si="43"/>
        <v>0</v>
      </c>
      <c r="BR26" s="62"/>
      <c r="BS26" s="61">
        <f t="shared" si="44"/>
        <v>0</v>
      </c>
      <c r="BT26" s="61">
        <f t="shared" si="45"/>
        <v>0</v>
      </c>
      <c r="BU26" s="60"/>
      <c r="BV26" s="61">
        <f t="shared" si="46"/>
        <v>0</v>
      </c>
      <c r="BW26" s="61">
        <f t="shared" si="47"/>
        <v>0</v>
      </c>
      <c r="BX26" s="60"/>
      <c r="BY26" s="61">
        <f t="shared" si="48"/>
        <v>0</v>
      </c>
      <c r="BZ26" s="61">
        <f t="shared" si="49"/>
        <v>0</v>
      </c>
      <c r="CA26" s="58"/>
      <c r="CB26" s="61">
        <f t="shared" si="50"/>
        <v>0</v>
      </c>
      <c r="CC26" s="61">
        <f t="shared" si="51"/>
        <v>0</v>
      </c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2"/>
      <c r="CU26" s="42"/>
      <c r="CV26" s="42"/>
      <c r="CW26" s="42"/>
    </row>
    <row r="27" spans="1:101" s="41" customFormat="1" ht="12.75">
      <c r="A27" s="53">
        <f t="shared" si="52"/>
        <v>33</v>
      </c>
      <c r="B27" s="54" t="s">
        <v>1</v>
      </c>
      <c r="C27" s="55">
        <f t="shared" si="53"/>
        <v>33.9</v>
      </c>
      <c r="D27" s="58">
        <v>1</v>
      </c>
      <c r="E27" s="56">
        <f t="shared" si="0"/>
        <v>33.5</v>
      </c>
      <c r="F27" s="56">
        <f t="shared" si="1"/>
        <v>401.9418667145231</v>
      </c>
      <c r="G27" s="58">
        <v>2</v>
      </c>
      <c r="H27" s="56">
        <f t="shared" si="2"/>
        <v>67</v>
      </c>
      <c r="I27" s="56">
        <f t="shared" si="3"/>
        <v>803.8837334290462</v>
      </c>
      <c r="J27" s="58">
        <v>8</v>
      </c>
      <c r="K27" s="56">
        <f t="shared" si="4"/>
        <v>268</v>
      </c>
      <c r="L27" s="56">
        <f t="shared" si="5"/>
        <v>3215.5349337161847</v>
      </c>
      <c r="M27" s="58">
        <v>1</v>
      </c>
      <c r="N27" s="56">
        <f t="shared" si="6"/>
        <v>33.5</v>
      </c>
      <c r="O27" s="56">
        <f t="shared" si="7"/>
        <v>401.9418667145231</v>
      </c>
      <c r="P27" s="58">
        <v>0</v>
      </c>
      <c r="Q27" s="56">
        <f t="shared" si="8"/>
        <v>0</v>
      </c>
      <c r="R27" s="56">
        <f t="shared" si="9"/>
        <v>0</v>
      </c>
      <c r="S27" s="58">
        <v>0</v>
      </c>
      <c r="T27" s="56">
        <f t="shared" si="10"/>
        <v>0</v>
      </c>
      <c r="U27" s="56">
        <f t="shared" si="11"/>
        <v>0</v>
      </c>
      <c r="V27" s="59">
        <v>0</v>
      </c>
      <c r="W27" s="56">
        <f t="shared" si="12"/>
        <v>0</v>
      </c>
      <c r="X27" s="56">
        <f t="shared" si="13"/>
        <v>0</v>
      </c>
      <c r="Y27" s="58">
        <v>5</v>
      </c>
      <c r="Z27" s="56">
        <f t="shared" si="14"/>
        <v>167.5</v>
      </c>
      <c r="AA27" s="56">
        <f t="shared" si="15"/>
        <v>2009.7093335726154</v>
      </c>
      <c r="AB27" s="58">
        <v>9</v>
      </c>
      <c r="AC27" s="56">
        <f t="shared" si="16"/>
        <v>301.5</v>
      </c>
      <c r="AD27" s="56">
        <f t="shared" si="17"/>
        <v>3617.476800430708</v>
      </c>
      <c r="AE27" s="58">
        <v>0</v>
      </c>
      <c r="AF27" s="56">
        <f t="shared" si="18"/>
        <v>0</v>
      </c>
      <c r="AG27" s="56">
        <f t="shared" si="19"/>
        <v>0</v>
      </c>
      <c r="AH27" s="58">
        <v>0</v>
      </c>
      <c r="AI27" s="56">
        <f t="shared" si="20"/>
        <v>0</v>
      </c>
      <c r="AJ27" s="56">
        <f t="shared" si="21"/>
        <v>0</v>
      </c>
      <c r="AK27" s="58">
        <v>0</v>
      </c>
      <c r="AL27" s="56">
        <f t="shared" si="22"/>
        <v>0</v>
      </c>
      <c r="AM27" s="56">
        <f t="shared" si="23"/>
        <v>0</v>
      </c>
      <c r="AN27" s="58">
        <v>0</v>
      </c>
      <c r="AO27" s="56">
        <f t="shared" si="24"/>
        <v>0</v>
      </c>
      <c r="AP27" s="56">
        <f t="shared" si="25"/>
        <v>0</v>
      </c>
      <c r="AQ27" s="58"/>
      <c r="AR27" s="56">
        <f t="shared" si="26"/>
        <v>0</v>
      </c>
      <c r="AS27" s="56">
        <f t="shared" si="27"/>
        <v>0</v>
      </c>
      <c r="AT27" s="58"/>
      <c r="AU27" s="56">
        <f t="shared" si="28"/>
        <v>0</v>
      </c>
      <c r="AV27" s="56">
        <f t="shared" si="29"/>
        <v>0</v>
      </c>
      <c r="AW27" s="58"/>
      <c r="AX27" s="56">
        <f t="shared" si="30"/>
        <v>0</v>
      </c>
      <c r="AY27" s="56">
        <f t="shared" si="31"/>
        <v>0</v>
      </c>
      <c r="AZ27" s="60"/>
      <c r="BA27" s="56">
        <f t="shared" si="32"/>
        <v>0</v>
      </c>
      <c r="BB27" s="56">
        <f t="shared" si="33"/>
        <v>0</v>
      </c>
      <c r="BC27" s="60"/>
      <c r="BD27" s="56">
        <f t="shared" si="34"/>
        <v>0</v>
      </c>
      <c r="BE27" s="56">
        <f t="shared" si="35"/>
        <v>0</v>
      </c>
      <c r="BF27" s="63">
        <v>0</v>
      </c>
      <c r="BG27" s="56">
        <f t="shared" si="36"/>
        <v>0</v>
      </c>
      <c r="BH27" s="56">
        <f t="shared" si="37"/>
        <v>0</v>
      </c>
      <c r="BI27" s="60"/>
      <c r="BJ27" s="56">
        <f t="shared" si="38"/>
        <v>0</v>
      </c>
      <c r="BK27" s="56">
        <f t="shared" si="39"/>
        <v>0</v>
      </c>
      <c r="BL27" s="60"/>
      <c r="BM27" s="56">
        <f t="shared" si="40"/>
        <v>0</v>
      </c>
      <c r="BN27" s="56">
        <f t="shared" si="41"/>
        <v>0</v>
      </c>
      <c r="BO27" s="60"/>
      <c r="BP27" s="56">
        <f t="shared" si="42"/>
        <v>0</v>
      </c>
      <c r="BQ27" s="56">
        <f t="shared" si="43"/>
        <v>0</v>
      </c>
      <c r="BR27" s="60"/>
      <c r="BS27" s="56">
        <f t="shared" si="44"/>
        <v>0</v>
      </c>
      <c r="BT27" s="56">
        <f t="shared" si="45"/>
        <v>0</v>
      </c>
      <c r="BU27" s="60"/>
      <c r="BV27" s="56">
        <f t="shared" si="46"/>
        <v>0</v>
      </c>
      <c r="BW27" s="56">
        <f t="shared" si="47"/>
        <v>0</v>
      </c>
      <c r="BX27" s="60"/>
      <c r="BY27" s="56">
        <f t="shared" si="48"/>
        <v>0</v>
      </c>
      <c r="BZ27" s="56">
        <f t="shared" si="49"/>
        <v>0</v>
      </c>
      <c r="CA27" s="58"/>
      <c r="CB27" s="56">
        <f t="shared" si="50"/>
        <v>0</v>
      </c>
      <c r="CC27" s="56">
        <f t="shared" si="51"/>
        <v>0</v>
      </c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2"/>
      <c r="CU27" s="42"/>
      <c r="CV27" s="42"/>
      <c r="CW27" s="42"/>
    </row>
    <row r="28" spans="1:101" s="41" customFormat="1" ht="12.75">
      <c r="A28" s="53">
        <f t="shared" si="52"/>
        <v>34</v>
      </c>
      <c r="B28" s="54" t="s">
        <v>1</v>
      </c>
      <c r="C28" s="55">
        <f t="shared" si="53"/>
        <v>34.9</v>
      </c>
      <c r="D28" s="58">
        <v>0</v>
      </c>
      <c r="E28" s="56">
        <f t="shared" si="0"/>
        <v>0</v>
      </c>
      <c r="F28" s="56">
        <f t="shared" si="1"/>
        <v>0</v>
      </c>
      <c r="G28" s="58">
        <v>7</v>
      </c>
      <c r="H28" s="56">
        <f t="shared" si="2"/>
        <v>241.5</v>
      </c>
      <c r="I28" s="56">
        <f t="shared" si="3"/>
        <v>3108.782888162519</v>
      </c>
      <c r="J28" s="58">
        <v>5</v>
      </c>
      <c r="K28" s="56">
        <f t="shared" si="4"/>
        <v>172.5</v>
      </c>
      <c r="L28" s="56">
        <f t="shared" si="5"/>
        <v>2220.559205830371</v>
      </c>
      <c r="M28" s="58">
        <v>0</v>
      </c>
      <c r="N28" s="56">
        <f t="shared" si="6"/>
        <v>0</v>
      </c>
      <c r="O28" s="56">
        <f t="shared" si="7"/>
        <v>0</v>
      </c>
      <c r="P28" s="58">
        <v>0</v>
      </c>
      <c r="Q28" s="56">
        <f t="shared" si="8"/>
        <v>0</v>
      </c>
      <c r="R28" s="56">
        <f t="shared" si="9"/>
        <v>0</v>
      </c>
      <c r="S28" s="58">
        <v>0</v>
      </c>
      <c r="T28" s="56">
        <f t="shared" si="10"/>
        <v>0</v>
      </c>
      <c r="U28" s="56">
        <f t="shared" si="11"/>
        <v>0</v>
      </c>
      <c r="V28" s="59">
        <v>0</v>
      </c>
      <c r="W28" s="56">
        <f t="shared" si="12"/>
        <v>0</v>
      </c>
      <c r="X28" s="56">
        <f t="shared" si="13"/>
        <v>0</v>
      </c>
      <c r="Y28" s="58">
        <v>5</v>
      </c>
      <c r="Z28" s="56">
        <f t="shared" si="14"/>
        <v>172.5</v>
      </c>
      <c r="AA28" s="56">
        <f t="shared" si="15"/>
        <v>2220.559205830371</v>
      </c>
      <c r="AB28" s="58">
        <v>3</v>
      </c>
      <c r="AC28" s="56">
        <f t="shared" si="16"/>
        <v>103.5</v>
      </c>
      <c r="AD28" s="56">
        <f t="shared" si="17"/>
        <v>1332.3355234982225</v>
      </c>
      <c r="AE28" s="58">
        <v>0</v>
      </c>
      <c r="AF28" s="56">
        <f t="shared" si="18"/>
        <v>0</v>
      </c>
      <c r="AG28" s="56">
        <f t="shared" si="19"/>
        <v>0</v>
      </c>
      <c r="AH28" s="58">
        <v>0</v>
      </c>
      <c r="AI28" s="56">
        <f t="shared" si="20"/>
        <v>0</v>
      </c>
      <c r="AJ28" s="56">
        <f t="shared" si="21"/>
        <v>0</v>
      </c>
      <c r="AK28" s="58">
        <v>0</v>
      </c>
      <c r="AL28" s="56">
        <f t="shared" si="22"/>
        <v>0</v>
      </c>
      <c r="AM28" s="56">
        <f t="shared" si="23"/>
        <v>0</v>
      </c>
      <c r="AN28" s="58">
        <v>0</v>
      </c>
      <c r="AO28" s="56">
        <f t="shared" si="24"/>
        <v>0</v>
      </c>
      <c r="AP28" s="56">
        <f t="shared" si="25"/>
        <v>0</v>
      </c>
      <c r="AQ28" s="58"/>
      <c r="AR28" s="56">
        <f t="shared" si="26"/>
        <v>0</v>
      </c>
      <c r="AS28" s="56">
        <f t="shared" si="27"/>
        <v>0</v>
      </c>
      <c r="AT28" s="58"/>
      <c r="AU28" s="56">
        <f t="shared" si="28"/>
        <v>0</v>
      </c>
      <c r="AV28" s="56">
        <f t="shared" si="29"/>
        <v>0</v>
      </c>
      <c r="AW28" s="60"/>
      <c r="AX28" s="56">
        <f t="shared" si="30"/>
        <v>0</v>
      </c>
      <c r="AY28" s="56">
        <f t="shared" si="31"/>
        <v>0</v>
      </c>
      <c r="AZ28" s="60"/>
      <c r="BA28" s="56">
        <f t="shared" si="32"/>
        <v>0</v>
      </c>
      <c r="BB28" s="56">
        <f t="shared" si="33"/>
        <v>0</v>
      </c>
      <c r="BC28" s="60"/>
      <c r="BD28" s="56">
        <f t="shared" si="34"/>
        <v>0</v>
      </c>
      <c r="BE28" s="56">
        <f t="shared" si="35"/>
        <v>0</v>
      </c>
      <c r="BF28" s="63">
        <v>0</v>
      </c>
      <c r="BG28" s="56">
        <f t="shared" si="36"/>
        <v>0</v>
      </c>
      <c r="BH28" s="56">
        <f t="shared" si="37"/>
        <v>0</v>
      </c>
      <c r="BI28" s="60"/>
      <c r="BJ28" s="56">
        <f t="shared" si="38"/>
        <v>0</v>
      </c>
      <c r="BK28" s="56">
        <f t="shared" si="39"/>
        <v>0</v>
      </c>
      <c r="BL28" s="60"/>
      <c r="BM28" s="56">
        <f t="shared" si="40"/>
        <v>0</v>
      </c>
      <c r="BN28" s="56">
        <f t="shared" si="41"/>
        <v>0</v>
      </c>
      <c r="BO28" s="60"/>
      <c r="BP28" s="56">
        <f t="shared" si="42"/>
        <v>0</v>
      </c>
      <c r="BQ28" s="56">
        <f t="shared" si="43"/>
        <v>0</v>
      </c>
      <c r="BR28" s="60"/>
      <c r="BS28" s="56">
        <f t="shared" si="44"/>
        <v>0</v>
      </c>
      <c r="BT28" s="56">
        <f t="shared" si="45"/>
        <v>0</v>
      </c>
      <c r="BU28" s="60"/>
      <c r="BV28" s="56">
        <f t="shared" si="46"/>
        <v>0</v>
      </c>
      <c r="BW28" s="56">
        <f t="shared" si="47"/>
        <v>0</v>
      </c>
      <c r="BX28" s="60"/>
      <c r="BY28" s="56">
        <f t="shared" si="48"/>
        <v>0</v>
      </c>
      <c r="BZ28" s="56">
        <f t="shared" si="49"/>
        <v>0</v>
      </c>
      <c r="CA28" s="58"/>
      <c r="CB28" s="56">
        <f t="shared" si="50"/>
        <v>0</v>
      </c>
      <c r="CC28" s="56">
        <f t="shared" si="51"/>
        <v>0</v>
      </c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2"/>
      <c r="CU28" s="42"/>
      <c r="CV28" s="42"/>
      <c r="CW28" s="42"/>
    </row>
    <row r="29" spans="1:101" s="41" customFormat="1" ht="12.75">
      <c r="A29" s="53">
        <f t="shared" si="52"/>
        <v>35</v>
      </c>
      <c r="B29" s="54" t="s">
        <v>1</v>
      </c>
      <c r="C29" s="55">
        <f t="shared" si="53"/>
        <v>35.9</v>
      </c>
      <c r="D29" s="58">
        <v>6</v>
      </c>
      <c r="E29" s="56">
        <f t="shared" si="0"/>
        <v>213</v>
      </c>
      <c r="F29" s="56">
        <f t="shared" si="1"/>
        <v>2935.854750034003</v>
      </c>
      <c r="G29" s="58">
        <v>2</v>
      </c>
      <c r="H29" s="56">
        <f t="shared" si="2"/>
        <v>71</v>
      </c>
      <c r="I29" s="56">
        <f t="shared" si="3"/>
        <v>978.6182500113342</v>
      </c>
      <c r="J29" s="58">
        <v>0</v>
      </c>
      <c r="K29" s="56">
        <f t="shared" si="4"/>
        <v>0</v>
      </c>
      <c r="L29" s="56">
        <f t="shared" si="5"/>
        <v>0</v>
      </c>
      <c r="M29" s="58">
        <v>0</v>
      </c>
      <c r="N29" s="56">
        <f t="shared" si="6"/>
        <v>0</v>
      </c>
      <c r="O29" s="56">
        <f t="shared" si="7"/>
        <v>0</v>
      </c>
      <c r="P29" s="58">
        <v>0</v>
      </c>
      <c r="Q29" s="56">
        <f t="shared" si="8"/>
        <v>0</v>
      </c>
      <c r="R29" s="56">
        <f t="shared" si="9"/>
        <v>0</v>
      </c>
      <c r="S29" s="58">
        <v>0</v>
      </c>
      <c r="T29" s="56">
        <f t="shared" si="10"/>
        <v>0</v>
      </c>
      <c r="U29" s="56">
        <f t="shared" si="11"/>
        <v>0</v>
      </c>
      <c r="V29" s="59">
        <v>4</v>
      </c>
      <c r="W29" s="56">
        <f t="shared" si="12"/>
        <v>142</v>
      </c>
      <c r="X29" s="56">
        <f t="shared" si="13"/>
        <v>1957.2365000226685</v>
      </c>
      <c r="Y29" s="58">
        <v>0</v>
      </c>
      <c r="Z29" s="56">
        <f t="shared" si="14"/>
        <v>0</v>
      </c>
      <c r="AA29" s="56">
        <f t="shared" si="15"/>
        <v>0</v>
      </c>
      <c r="AB29" s="58">
        <v>0</v>
      </c>
      <c r="AC29" s="56">
        <f t="shared" si="16"/>
        <v>0</v>
      </c>
      <c r="AD29" s="56">
        <f t="shared" si="17"/>
        <v>0</v>
      </c>
      <c r="AE29" s="58">
        <v>0</v>
      </c>
      <c r="AF29" s="56">
        <f t="shared" si="18"/>
        <v>0</v>
      </c>
      <c r="AG29" s="56">
        <f t="shared" si="19"/>
        <v>0</v>
      </c>
      <c r="AH29" s="58">
        <v>0</v>
      </c>
      <c r="AI29" s="56">
        <f t="shared" si="20"/>
        <v>0</v>
      </c>
      <c r="AJ29" s="56">
        <f t="shared" si="21"/>
        <v>0</v>
      </c>
      <c r="AK29" s="58">
        <v>0</v>
      </c>
      <c r="AL29" s="56">
        <f t="shared" si="22"/>
        <v>0</v>
      </c>
      <c r="AM29" s="56">
        <f t="shared" si="23"/>
        <v>0</v>
      </c>
      <c r="AN29" s="58">
        <v>0</v>
      </c>
      <c r="AO29" s="56">
        <f t="shared" si="24"/>
        <v>0</v>
      </c>
      <c r="AP29" s="56">
        <f t="shared" si="25"/>
        <v>0</v>
      </c>
      <c r="AQ29" s="58"/>
      <c r="AR29" s="56">
        <f t="shared" si="26"/>
        <v>0</v>
      </c>
      <c r="AS29" s="56">
        <f t="shared" si="27"/>
        <v>0</v>
      </c>
      <c r="AT29" s="58"/>
      <c r="AU29" s="56">
        <f t="shared" si="28"/>
        <v>0</v>
      </c>
      <c r="AV29" s="56">
        <f t="shared" si="29"/>
        <v>0</v>
      </c>
      <c r="AW29" s="60"/>
      <c r="AX29" s="56">
        <f t="shared" si="30"/>
        <v>0</v>
      </c>
      <c r="AY29" s="56">
        <f t="shared" si="31"/>
        <v>0</v>
      </c>
      <c r="AZ29" s="60"/>
      <c r="BA29" s="56">
        <f t="shared" si="32"/>
        <v>0</v>
      </c>
      <c r="BB29" s="56">
        <f t="shared" si="33"/>
        <v>0</v>
      </c>
      <c r="BC29" s="60"/>
      <c r="BD29" s="56">
        <f t="shared" si="34"/>
        <v>0</v>
      </c>
      <c r="BE29" s="56">
        <f t="shared" si="35"/>
        <v>0</v>
      </c>
      <c r="BF29" s="63">
        <v>0</v>
      </c>
      <c r="BG29" s="56">
        <f t="shared" si="36"/>
        <v>0</v>
      </c>
      <c r="BH29" s="56">
        <f t="shared" si="37"/>
        <v>0</v>
      </c>
      <c r="BI29" s="60"/>
      <c r="BJ29" s="56">
        <f t="shared" si="38"/>
        <v>0</v>
      </c>
      <c r="BK29" s="56">
        <f t="shared" si="39"/>
        <v>0</v>
      </c>
      <c r="BL29" s="60"/>
      <c r="BM29" s="56">
        <f t="shared" si="40"/>
        <v>0</v>
      </c>
      <c r="BN29" s="56">
        <f t="shared" si="41"/>
        <v>0</v>
      </c>
      <c r="BO29" s="60"/>
      <c r="BP29" s="56">
        <f t="shared" si="42"/>
        <v>0</v>
      </c>
      <c r="BQ29" s="56">
        <f t="shared" si="43"/>
        <v>0</v>
      </c>
      <c r="BR29" s="60"/>
      <c r="BS29" s="56">
        <f t="shared" si="44"/>
        <v>0</v>
      </c>
      <c r="BT29" s="56">
        <f t="shared" si="45"/>
        <v>0</v>
      </c>
      <c r="BU29" s="60"/>
      <c r="BV29" s="56">
        <f t="shared" si="46"/>
        <v>0</v>
      </c>
      <c r="BW29" s="56">
        <f t="shared" si="47"/>
        <v>0</v>
      </c>
      <c r="BX29" s="60"/>
      <c r="BY29" s="56">
        <f t="shared" si="48"/>
        <v>0</v>
      </c>
      <c r="BZ29" s="56">
        <f t="shared" si="49"/>
        <v>0</v>
      </c>
      <c r="CA29" s="58"/>
      <c r="CB29" s="56">
        <f t="shared" si="50"/>
        <v>0</v>
      </c>
      <c r="CC29" s="56">
        <f t="shared" si="51"/>
        <v>0</v>
      </c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2"/>
      <c r="CU29" s="42"/>
      <c r="CV29" s="42"/>
      <c r="CW29" s="42"/>
    </row>
    <row r="30" spans="1:101" s="41" customFormat="1" ht="12.75">
      <c r="A30" s="53">
        <f t="shared" si="52"/>
        <v>36</v>
      </c>
      <c r="B30" s="54" t="s">
        <v>1</v>
      </c>
      <c r="C30" s="55">
        <f t="shared" si="53"/>
        <v>36.9</v>
      </c>
      <c r="D30" s="58">
        <v>2</v>
      </c>
      <c r="E30" s="56">
        <f t="shared" si="0"/>
        <v>73</v>
      </c>
      <c r="F30" s="56">
        <f t="shared" si="1"/>
        <v>1075.3130756001424</v>
      </c>
      <c r="G30" s="58">
        <v>1</v>
      </c>
      <c r="H30" s="56">
        <f t="shared" si="2"/>
        <v>36.5</v>
      </c>
      <c r="I30" s="56">
        <f t="shared" si="3"/>
        <v>537.6565378000712</v>
      </c>
      <c r="J30" s="60">
        <v>0</v>
      </c>
      <c r="K30" s="56">
        <f t="shared" si="4"/>
        <v>0</v>
      </c>
      <c r="L30" s="56">
        <f t="shared" si="5"/>
        <v>0</v>
      </c>
      <c r="M30" s="60">
        <v>0</v>
      </c>
      <c r="N30" s="56">
        <f t="shared" si="6"/>
        <v>0</v>
      </c>
      <c r="O30" s="56">
        <f t="shared" si="7"/>
        <v>0</v>
      </c>
      <c r="P30" s="58">
        <v>0</v>
      </c>
      <c r="Q30" s="56">
        <f t="shared" si="8"/>
        <v>0</v>
      </c>
      <c r="R30" s="56">
        <f t="shared" si="9"/>
        <v>0</v>
      </c>
      <c r="S30" s="58">
        <v>0</v>
      </c>
      <c r="T30" s="56">
        <f t="shared" si="10"/>
        <v>0</v>
      </c>
      <c r="U30" s="56">
        <f t="shared" si="11"/>
        <v>0</v>
      </c>
      <c r="V30" s="59">
        <v>4</v>
      </c>
      <c r="W30" s="56">
        <f t="shared" si="12"/>
        <v>146</v>
      </c>
      <c r="X30" s="56">
        <f t="shared" si="13"/>
        <v>2150.6261512002848</v>
      </c>
      <c r="Y30" s="58">
        <v>2</v>
      </c>
      <c r="Z30" s="56">
        <f t="shared" si="14"/>
        <v>73</v>
      </c>
      <c r="AA30" s="56">
        <f t="shared" si="15"/>
        <v>1075.3130756001424</v>
      </c>
      <c r="AB30" s="58">
        <v>0</v>
      </c>
      <c r="AC30" s="56">
        <f t="shared" si="16"/>
        <v>0</v>
      </c>
      <c r="AD30" s="56">
        <f t="shared" si="17"/>
        <v>0</v>
      </c>
      <c r="AE30" s="58">
        <v>0</v>
      </c>
      <c r="AF30" s="56">
        <f t="shared" si="18"/>
        <v>0</v>
      </c>
      <c r="AG30" s="56">
        <f t="shared" si="19"/>
        <v>0</v>
      </c>
      <c r="AH30" s="58">
        <v>0</v>
      </c>
      <c r="AI30" s="56">
        <f t="shared" si="20"/>
        <v>0</v>
      </c>
      <c r="AJ30" s="56">
        <f t="shared" si="21"/>
        <v>0</v>
      </c>
      <c r="AK30" s="58">
        <v>0</v>
      </c>
      <c r="AL30" s="56">
        <f t="shared" si="22"/>
        <v>0</v>
      </c>
      <c r="AM30" s="56">
        <f t="shared" si="23"/>
        <v>0</v>
      </c>
      <c r="AN30" s="58">
        <v>0</v>
      </c>
      <c r="AO30" s="56">
        <f t="shared" si="24"/>
        <v>0</v>
      </c>
      <c r="AP30" s="56">
        <f t="shared" si="25"/>
        <v>0</v>
      </c>
      <c r="AQ30" s="58"/>
      <c r="AR30" s="56">
        <f t="shared" si="26"/>
        <v>0</v>
      </c>
      <c r="AS30" s="56">
        <f t="shared" si="27"/>
        <v>0</v>
      </c>
      <c r="AT30" s="58"/>
      <c r="AU30" s="56">
        <f t="shared" si="28"/>
        <v>0</v>
      </c>
      <c r="AV30" s="56">
        <f t="shared" si="29"/>
        <v>0</v>
      </c>
      <c r="AW30" s="60"/>
      <c r="AX30" s="56">
        <f t="shared" si="30"/>
        <v>0</v>
      </c>
      <c r="AY30" s="56">
        <f t="shared" si="31"/>
        <v>0</v>
      </c>
      <c r="AZ30" s="60"/>
      <c r="BA30" s="56">
        <f t="shared" si="32"/>
        <v>0</v>
      </c>
      <c r="BB30" s="56">
        <f t="shared" si="33"/>
        <v>0</v>
      </c>
      <c r="BC30" s="60"/>
      <c r="BD30" s="56">
        <f t="shared" si="34"/>
        <v>0</v>
      </c>
      <c r="BE30" s="56">
        <f t="shared" si="35"/>
        <v>0</v>
      </c>
      <c r="BF30" s="63">
        <v>0</v>
      </c>
      <c r="BG30" s="56">
        <f t="shared" si="36"/>
        <v>0</v>
      </c>
      <c r="BH30" s="56">
        <f t="shared" si="37"/>
        <v>0</v>
      </c>
      <c r="BI30" s="60"/>
      <c r="BJ30" s="56">
        <f t="shared" si="38"/>
        <v>0</v>
      </c>
      <c r="BK30" s="56">
        <f t="shared" si="39"/>
        <v>0</v>
      </c>
      <c r="BL30" s="60"/>
      <c r="BM30" s="56">
        <f t="shared" si="40"/>
        <v>0</v>
      </c>
      <c r="BN30" s="56">
        <f t="shared" si="41"/>
        <v>0</v>
      </c>
      <c r="BO30" s="60"/>
      <c r="BP30" s="56">
        <f t="shared" si="42"/>
        <v>0</v>
      </c>
      <c r="BQ30" s="56">
        <f t="shared" si="43"/>
        <v>0</v>
      </c>
      <c r="BR30" s="60"/>
      <c r="BS30" s="56">
        <f t="shared" si="44"/>
        <v>0</v>
      </c>
      <c r="BT30" s="56">
        <f t="shared" si="45"/>
        <v>0</v>
      </c>
      <c r="BU30" s="60"/>
      <c r="BV30" s="56">
        <f t="shared" si="46"/>
        <v>0</v>
      </c>
      <c r="BW30" s="56">
        <f t="shared" si="47"/>
        <v>0</v>
      </c>
      <c r="BX30" s="60"/>
      <c r="BY30" s="56">
        <f t="shared" si="48"/>
        <v>0</v>
      </c>
      <c r="BZ30" s="56">
        <f t="shared" si="49"/>
        <v>0</v>
      </c>
      <c r="CA30" s="58"/>
      <c r="CB30" s="56">
        <f t="shared" si="50"/>
        <v>0</v>
      </c>
      <c r="CC30" s="56">
        <f t="shared" si="51"/>
        <v>0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2"/>
      <c r="CU30" s="42"/>
      <c r="CV30" s="42"/>
      <c r="CW30" s="42"/>
    </row>
    <row r="31" spans="1:101" s="41" customFormat="1" ht="12.75">
      <c r="A31" s="53">
        <f t="shared" si="52"/>
        <v>37</v>
      </c>
      <c r="B31" s="54" t="s">
        <v>1</v>
      </c>
      <c r="C31" s="55">
        <f t="shared" si="53"/>
        <v>37.9</v>
      </c>
      <c r="D31" s="58">
        <v>2</v>
      </c>
      <c r="E31" s="56">
        <f t="shared" si="0"/>
        <v>75</v>
      </c>
      <c r="F31" s="56">
        <f t="shared" si="1"/>
        <v>1178.5565254852265</v>
      </c>
      <c r="G31" s="63">
        <v>1</v>
      </c>
      <c r="H31" s="56">
        <f t="shared" si="2"/>
        <v>37.5</v>
      </c>
      <c r="I31" s="56">
        <f t="shared" si="3"/>
        <v>589.2782627426133</v>
      </c>
      <c r="J31" s="60">
        <v>0</v>
      </c>
      <c r="K31" s="56">
        <f t="shared" si="4"/>
        <v>0</v>
      </c>
      <c r="L31" s="56">
        <f t="shared" si="5"/>
        <v>0</v>
      </c>
      <c r="M31" s="60">
        <v>0</v>
      </c>
      <c r="N31" s="56">
        <f t="shared" si="6"/>
        <v>0</v>
      </c>
      <c r="O31" s="56">
        <f t="shared" si="7"/>
        <v>0</v>
      </c>
      <c r="P31" s="58">
        <v>0</v>
      </c>
      <c r="Q31" s="56">
        <f t="shared" si="8"/>
        <v>0</v>
      </c>
      <c r="R31" s="56">
        <f t="shared" si="9"/>
        <v>0</v>
      </c>
      <c r="S31" s="58">
        <v>0</v>
      </c>
      <c r="T31" s="56">
        <f t="shared" si="10"/>
        <v>0</v>
      </c>
      <c r="U31" s="56">
        <f t="shared" si="11"/>
        <v>0</v>
      </c>
      <c r="V31" s="59">
        <v>2</v>
      </c>
      <c r="W31" s="56">
        <f t="shared" si="12"/>
        <v>75</v>
      </c>
      <c r="X31" s="56">
        <f t="shared" si="13"/>
        <v>1178.5565254852265</v>
      </c>
      <c r="Y31" s="58">
        <v>0</v>
      </c>
      <c r="Z31" s="56">
        <f t="shared" si="14"/>
        <v>0</v>
      </c>
      <c r="AA31" s="56">
        <f t="shared" si="15"/>
        <v>0</v>
      </c>
      <c r="AB31" s="58">
        <v>0</v>
      </c>
      <c r="AC31" s="56">
        <f t="shared" si="16"/>
        <v>0</v>
      </c>
      <c r="AD31" s="56">
        <f t="shared" si="17"/>
        <v>0</v>
      </c>
      <c r="AE31" s="58">
        <v>0</v>
      </c>
      <c r="AF31" s="56">
        <f t="shared" si="18"/>
        <v>0</v>
      </c>
      <c r="AG31" s="56">
        <f t="shared" si="19"/>
        <v>0</v>
      </c>
      <c r="AH31" s="58">
        <v>0</v>
      </c>
      <c r="AI31" s="56">
        <f t="shared" si="20"/>
        <v>0</v>
      </c>
      <c r="AJ31" s="56">
        <f t="shared" si="21"/>
        <v>0</v>
      </c>
      <c r="AK31" s="58">
        <v>0</v>
      </c>
      <c r="AL31" s="56">
        <f t="shared" si="22"/>
        <v>0</v>
      </c>
      <c r="AM31" s="56">
        <f t="shared" si="23"/>
        <v>0</v>
      </c>
      <c r="AN31" s="60">
        <v>0</v>
      </c>
      <c r="AO31" s="56">
        <f t="shared" si="24"/>
        <v>0</v>
      </c>
      <c r="AP31" s="56">
        <f t="shared" si="25"/>
        <v>0</v>
      </c>
      <c r="AQ31" s="60"/>
      <c r="AR31" s="56">
        <f t="shared" si="26"/>
        <v>0</v>
      </c>
      <c r="AS31" s="56">
        <f t="shared" si="27"/>
        <v>0</v>
      </c>
      <c r="AT31" s="60"/>
      <c r="AU31" s="56">
        <f t="shared" si="28"/>
        <v>0</v>
      </c>
      <c r="AV31" s="56">
        <f t="shared" si="29"/>
        <v>0</v>
      </c>
      <c r="AW31" s="60"/>
      <c r="AX31" s="56">
        <f t="shared" si="30"/>
        <v>0</v>
      </c>
      <c r="AY31" s="56">
        <f t="shared" si="31"/>
        <v>0</v>
      </c>
      <c r="AZ31" s="60"/>
      <c r="BA31" s="56">
        <f t="shared" si="32"/>
        <v>0</v>
      </c>
      <c r="BB31" s="56">
        <f t="shared" si="33"/>
        <v>0</v>
      </c>
      <c r="BC31" s="60"/>
      <c r="BD31" s="56">
        <f t="shared" si="34"/>
        <v>0</v>
      </c>
      <c r="BE31" s="56">
        <f t="shared" si="35"/>
        <v>0</v>
      </c>
      <c r="BF31" s="60">
        <v>0</v>
      </c>
      <c r="BG31" s="56">
        <f t="shared" si="36"/>
        <v>0</v>
      </c>
      <c r="BH31" s="56">
        <f t="shared" si="37"/>
        <v>0</v>
      </c>
      <c r="BI31" s="60"/>
      <c r="BJ31" s="56">
        <f t="shared" si="38"/>
        <v>0</v>
      </c>
      <c r="BK31" s="56">
        <f t="shared" si="39"/>
        <v>0</v>
      </c>
      <c r="BL31" s="60"/>
      <c r="BM31" s="56">
        <f t="shared" si="40"/>
        <v>0</v>
      </c>
      <c r="BN31" s="56">
        <f t="shared" si="41"/>
        <v>0</v>
      </c>
      <c r="BO31" s="60"/>
      <c r="BP31" s="56">
        <f t="shared" si="42"/>
        <v>0</v>
      </c>
      <c r="BQ31" s="56">
        <f t="shared" si="43"/>
        <v>0</v>
      </c>
      <c r="BR31" s="60"/>
      <c r="BS31" s="56">
        <f t="shared" si="44"/>
        <v>0</v>
      </c>
      <c r="BT31" s="56">
        <f t="shared" si="45"/>
        <v>0</v>
      </c>
      <c r="BU31" s="60"/>
      <c r="BV31" s="56">
        <f t="shared" si="46"/>
        <v>0</v>
      </c>
      <c r="BW31" s="56">
        <f t="shared" si="47"/>
        <v>0</v>
      </c>
      <c r="BX31" s="60"/>
      <c r="BY31" s="56">
        <f t="shared" si="48"/>
        <v>0</v>
      </c>
      <c r="BZ31" s="56">
        <f t="shared" si="49"/>
        <v>0</v>
      </c>
      <c r="CA31" s="58"/>
      <c r="CB31" s="56">
        <f t="shared" si="50"/>
        <v>0</v>
      </c>
      <c r="CC31" s="56">
        <f t="shared" si="51"/>
        <v>0</v>
      </c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2"/>
      <c r="CU31" s="42"/>
      <c r="CV31" s="42"/>
      <c r="CW31" s="42"/>
    </row>
    <row r="32" spans="1:101" s="41" customFormat="1" ht="12.75">
      <c r="A32" s="53">
        <f t="shared" si="52"/>
        <v>38</v>
      </c>
      <c r="B32" s="54" t="s">
        <v>1</v>
      </c>
      <c r="C32" s="55">
        <f t="shared" si="53"/>
        <v>38.9</v>
      </c>
      <c r="D32" s="58">
        <v>1</v>
      </c>
      <c r="E32" s="56">
        <f t="shared" si="0"/>
        <v>38.5</v>
      </c>
      <c r="F32" s="56">
        <f t="shared" si="1"/>
        <v>644.2998238018744</v>
      </c>
      <c r="G32" s="60">
        <v>1</v>
      </c>
      <c r="H32" s="56">
        <f t="shared" si="2"/>
        <v>38.5</v>
      </c>
      <c r="I32" s="56">
        <f t="shared" si="3"/>
        <v>644.2998238018744</v>
      </c>
      <c r="J32" s="60">
        <v>0</v>
      </c>
      <c r="K32" s="56">
        <f t="shared" si="4"/>
        <v>0</v>
      </c>
      <c r="L32" s="56">
        <f t="shared" si="5"/>
        <v>0</v>
      </c>
      <c r="M32" s="60">
        <v>0</v>
      </c>
      <c r="N32" s="56">
        <f t="shared" si="6"/>
        <v>0</v>
      </c>
      <c r="O32" s="56">
        <f t="shared" si="7"/>
        <v>0</v>
      </c>
      <c r="P32" s="60">
        <v>0</v>
      </c>
      <c r="Q32" s="56">
        <f t="shared" si="8"/>
        <v>0</v>
      </c>
      <c r="R32" s="56">
        <f t="shared" si="9"/>
        <v>0</v>
      </c>
      <c r="S32" s="58">
        <v>0</v>
      </c>
      <c r="T32" s="56">
        <f t="shared" si="10"/>
        <v>0</v>
      </c>
      <c r="U32" s="56">
        <f t="shared" si="11"/>
        <v>0</v>
      </c>
      <c r="V32" s="59">
        <v>0</v>
      </c>
      <c r="W32" s="56">
        <f t="shared" si="12"/>
        <v>0</v>
      </c>
      <c r="X32" s="56">
        <f t="shared" si="13"/>
        <v>0</v>
      </c>
      <c r="Y32" s="58">
        <v>0</v>
      </c>
      <c r="Z32" s="56">
        <f t="shared" si="14"/>
        <v>0</v>
      </c>
      <c r="AA32" s="56">
        <f t="shared" si="15"/>
        <v>0</v>
      </c>
      <c r="AB32" s="58">
        <v>0</v>
      </c>
      <c r="AC32" s="56">
        <f t="shared" si="16"/>
        <v>0</v>
      </c>
      <c r="AD32" s="56">
        <f t="shared" si="17"/>
        <v>0</v>
      </c>
      <c r="AE32" s="58">
        <v>0</v>
      </c>
      <c r="AF32" s="56">
        <f t="shared" si="18"/>
        <v>0</v>
      </c>
      <c r="AG32" s="56">
        <f t="shared" si="19"/>
        <v>0</v>
      </c>
      <c r="AH32" s="60">
        <v>0</v>
      </c>
      <c r="AI32" s="56">
        <f t="shared" si="20"/>
        <v>0</v>
      </c>
      <c r="AJ32" s="56">
        <f t="shared" si="21"/>
        <v>0</v>
      </c>
      <c r="AK32" s="58">
        <v>0</v>
      </c>
      <c r="AL32" s="56">
        <f t="shared" si="22"/>
        <v>0</v>
      </c>
      <c r="AM32" s="56">
        <f t="shared" si="23"/>
        <v>0</v>
      </c>
      <c r="AN32" s="60">
        <v>0</v>
      </c>
      <c r="AO32" s="56">
        <f t="shared" si="24"/>
        <v>0</v>
      </c>
      <c r="AP32" s="56">
        <f t="shared" si="25"/>
        <v>0</v>
      </c>
      <c r="AQ32" s="60"/>
      <c r="AR32" s="56">
        <f t="shared" si="26"/>
        <v>0</v>
      </c>
      <c r="AS32" s="56">
        <f t="shared" si="27"/>
        <v>0</v>
      </c>
      <c r="AT32" s="60"/>
      <c r="AU32" s="56">
        <f t="shared" si="28"/>
        <v>0</v>
      </c>
      <c r="AV32" s="56">
        <f t="shared" si="29"/>
        <v>0</v>
      </c>
      <c r="AW32" s="60"/>
      <c r="AX32" s="56">
        <f t="shared" si="30"/>
        <v>0</v>
      </c>
      <c r="AY32" s="56">
        <f t="shared" si="31"/>
        <v>0</v>
      </c>
      <c r="AZ32" s="60"/>
      <c r="BA32" s="56">
        <f t="shared" si="32"/>
        <v>0</v>
      </c>
      <c r="BB32" s="56">
        <f t="shared" si="33"/>
        <v>0</v>
      </c>
      <c r="BC32" s="60"/>
      <c r="BD32" s="56">
        <f t="shared" si="34"/>
        <v>0</v>
      </c>
      <c r="BE32" s="56">
        <f t="shared" si="35"/>
        <v>0</v>
      </c>
      <c r="BF32" s="60">
        <v>0</v>
      </c>
      <c r="BG32" s="56">
        <f t="shared" si="36"/>
        <v>0</v>
      </c>
      <c r="BH32" s="56">
        <f t="shared" si="37"/>
        <v>0</v>
      </c>
      <c r="BI32" s="60"/>
      <c r="BJ32" s="56">
        <f t="shared" si="38"/>
        <v>0</v>
      </c>
      <c r="BK32" s="56">
        <f t="shared" si="39"/>
        <v>0</v>
      </c>
      <c r="BL32" s="60"/>
      <c r="BM32" s="56">
        <f t="shared" si="40"/>
        <v>0</v>
      </c>
      <c r="BN32" s="56">
        <f t="shared" si="41"/>
        <v>0</v>
      </c>
      <c r="BO32" s="60"/>
      <c r="BP32" s="56">
        <f t="shared" si="42"/>
        <v>0</v>
      </c>
      <c r="BQ32" s="56">
        <f t="shared" si="43"/>
        <v>0</v>
      </c>
      <c r="BR32" s="60"/>
      <c r="BS32" s="56">
        <f t="shared" si="44"/>
        <v>0</v>
      </c>
      <c r="BT32" s="56">
        <f t="shared" si="45"/>
        <v>0</v>
      </c>
      <c r="BU32" s="60"/>
      <c r="BV32" s="56">
        <f t="shared" si="46"/>
        <v>0</v>
      </c>
      <c r="BW32" s="56">
        <f t="shared" si="47"/>
        <v>0</v>
      </c>
      <c r="BX32" s="60"/>
      <c r="BY32" s="56">
        <f t="shared" si="48"/>
        <v>0</v>
      </c>
      <c r="BZ32" s="56">
        <f t="shared" si="49"/>
        <v>0</v>
      </c>
      <c r="CA32" s="58"/>
      <c r="CB32" s="56">
        <f t="shared" si="50"/>
        <v>0</v>
      </c>
      <c r="CC32" s="56">
        <f t="shared" si="51"/>
        <v>0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2"/>
      <c r="CU32" s="42"/>
      <c r="CV32" s="42"/>
      <c r="CW32" s="42"/>
    </row>
    <row r="33" spans="1:101" s="41" customFormat="1" ht="12.75">
      <c r="A33" s="53">
        <f t="shared" si="52"/>
        <v>39</v>
      </c>
      <c r="B33" s="54" t="s">
        <v>1</v>
      </c>
      <c r="C33" s="55">
        <f t="shared" si="53"/>
        <v>39.9</v>
      </c>
      <c r="D33" s="60">
        <v>0</v>
      </c>
      <c r="E33" s="56">
        <f t="shared" si="0"/>
        <v>0</v>
      </c>
      <c r="F33" s="56">
        <f t="shared" si="1"/>
        <v>0</v>
      </c>
      <c r="G33" s="60">
        <v>0</v>
      </c>
      <c r="H33" s="56">
        <f t="shared" si="2"/>
        <v>0</v>
      </c>
      <c r="I33" s="56">
        <f t="shared" si="3"/>
        <v>0</v>
      </c>
      <c r="J33" s="60">
        <v>0</v>
      </c>
      <c r="K33" s="56">
        <f t="shared" si="4"/>
        <v>0</v>
      </c>
      <c r="L33" s="56">
        <f t="shared" si="5"/>
        <v>0</v>
      </c>
      <c r="M33" s="60">
        <v>0</v>
      </c>
      <c r="N33" s="56">
        <f t="shared" si="6"/>
        <v>0</v>
      </c>
      <c r="O33" s="56">
        <f t="shared" si="7"/>
        <v>0</v>
      </c>
      <c r="P33" s="60">
        <v>0</v>
      </c>
      <c r="Q33" s="56">
        <f t="shared" si="8"/>
        <v>0</v>
      </c>
      <c r="R33" s="56">
        <f t="shared" si="9"/>
        <v>0</v>
      </c>
      <c r="S33" s="58">
        <v>0</v>
      </c>
      <c r="T33" s="56">
        <f t="shared" si="10"/>
        <v>0</v>
      </c>
      <c r="U33" s="56">
        <f t="shared" si="11"/>
        <v>0</v>
      </c>
      <c r="V33" s="60">
        <v>2</v>
      </c>
      <c r="W33" s="56">
        <f t="shared" si="12"/>
        <v>79</v>
      </c>
      <c r="X33" s="56">
        <f t="shared" si="13"/>
        <v>1405.6961277122734</v>
      </c>
      <c r="Y33" s="58">
        <v>0</v>
      </c>
      <c r="Z33" s="56">
        <f t="shared" si="14"/>
        <v>0</v>
      </c>
      <c r="AA33" s="56">
        <f t="shared" si="15"/>
        <v>0</v>
      </c>
      <c r="AB33" s="58">
        <v>0</v>
      </c>
      <c r="AC33" s="56">
        <f t="shared" si="16"/>
        <v>0</v>
      </c>
      <c r="AD33" s="56">
        <f t="shared" si="17"/>
        <v>0</v>
      </c>
      <c r="AE33" s="58">
        <v>0</v>
      </c>
      <c r="AF33" s="56">
        <f t="shared" si="18"/>
        <v>0</v>
      </c>
      <c r="AG33" s="56">
        <f t="shared" si="19"/>
        <v>0</v>
      </c>
      <c r="AH33" s="60">
        <v>0</v>
      </c>
      <c r="AI33" s="56">
        <f t="shared" si="20"/>
        <v>0</v>
      </c>
      <c r="AJ33" s="56">
        <f t="shared" si="21"/>
        <v>0</v>
      </c>
      <c r="AK33" s="58">
        <v>0</v>
      </c>
      <c r="AL33" s="56">
        <f t="shared" si="22"/>
        <v>0</v>
      </c>
      <c r="AM33" s="56">
        <f t="shared" si="23"/>
        <v>0</v>
      </c>
      <c r="AN33" s="60">
        <v>0</v>
      </c>
      <c r="AO33" s="56">
        <f t="shared" si="24"/>
        <v>0</v>
      </c>
      <c r="AP33" s="56">
        <f t="shared" si="25"/>
        <v>0</v>
      </c>
      <c r="AQ33" s="60"/>
      <c r="AR33" s="56">
        <f t="shared" si="26"/>
        <v>0</v>
      </c>
      <c r="AS33" s="56">
        <f t="shared" si="27"/>
        <v>0</v>
      </c>
      <c r="AT33" s="60"/>
      <c r="AU33" s="56">
        <f t="shared" si="28"/>
        <v>0</v>
      </c>
      <c r="AV33" s="56">
        <f t="shared" si="29"/>
        <v>0</v>
      </c>
      <c r="AW33" s="60"/>
      <c r="AX33" s="56">
        <f t="shared" si="30"/>
        <v>0</v>
      </c>
      <c r="AY33" s="56">
        <f t="shared" si="31"/>
        <v>0</v>
      </c>
      <c r="AZ33" s="60"/>
      <c r="BA33" s="56">
        <f t="shared" si="32"/>
        <v>0</v>
      </c>
      <c r="BB33" s="56">
        <f t="shared" si="33"/>
        <v>0</v>
      </c>
      <c r="BC33" s="60"/>
      <c r="BD33" s="56">
        <f t="shared" si="34"/>
        <v>0</v>
      </c>
      <c r="BE33" s="56">
        <f t="shared" si="35"/>
        <v>0</v>
      </c>
      <c r="BF33" s="60">
        <v>0</v>
      </c>
      <c r="BG33" s="56">
        <f t="shared" si="36"/>
        <v>0</v>
      </c>
      <c r="BH33" s="56">
        <f t="shared" si="37"/>
        <v>0</v>
      </c>
      <c r="BI33" s="60"/>
      <c r="BJ33" s="56">
        <f t="shared" si="38"/>
        <v>0</v>
      </c>
      <c r="BK33" s="56">
        <f t="shared" si="39"/>
        <v>0</v>
      </c>
      <c r="BL33" s="60"/>
      <c r="BM33" s="56">
        <f t="shared" si="40"/>
        <v>0</v>
      </c>
      <c r="BN33" s="56">
        <f t="shared" si="41"/>
        <v>0</v>
      </c>
      <c r="BO33" s="60"/>
      <c r="BP33" s="56">
        <f t="shared" si="42"/>
        <v>0</v>
      </c>
      <c r="BQ33" s="56">
        <f t="shared" si="43"/>
        <v>0</v>
      </c>
      <c r="BR33" s="60"/>
      <c r="BS33" s="56">
        <f t="shared" si="44"/>
        <v>0</v>
      </c>
      <c r="BT33" s="56">
        <f t="shared" si="45"/>
        <v>0</v>
      </c>
      <c r="BU33" s="60"/>
      <c r="BV33" s="56">
        <f t="shared" si="46"/>
        <v>0</v>
      </c>
      <c r="BW33" s="56">
        <f t="shared" si="47"/>
        <v>0</v>
      </c>
      <c r="BX33" s="60"/>
      <c r="BY33" s="56">
        <f t="shared" si="48"/>
        <v>0</v>
      </c>
      <c r="BZ33" s="56">
        <f t="shared" si="49"/>
        <v>0</v>
      </c>
      <c r="CA33" s="58"/>
      <c r="CB33" s="56">
        <f t="shared" si="50"/>
        <v>0</v>
      </c>
      <c r="CC33" s="56">
        <f t="shared" si="51"/>
        <v>0</v>
      </c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2"/>
      <c r="CU33" s="42"/>
      <c r="CV33" s="42"/>
      <c r="CW33" s="42"/>
    </row>
    <row r="34" spans="1:101" s="41" customFormat="1" ht="12.75">
      <c r="A34" s="53">
        <f t="shared" si="52"/>
        <v>40</v>
      </c>
      <c r="B34" s="54" t="s">
        <v>1</v>
      </c>
      <c r="C34" s="55">
        <f t="shared" si="53"/>
        <v>40.9</v>
      </c>
      <c r="D34" s="60">
        <v>0</v>
      </c>
      <c r="E34" s="56">
        <f t="shared" si="0"/>
        <v>0</v>
      </c>
      <c r="F34" s="56">
        <f t="shared" si="1"/>
        <v>0</v>
      </c>
      <c r="G34" s="60">
        <v>0</v>
      </c>
      <c r="H34" s="56">
        <f t="shared" si="2"/>
        <v>0</v>
      </c>
      <c r="I34" s="56">
        <f t="shared" si="3"/>
        <v>0</v>
      </c>
      <c r="J34" s="60">
        <v>0</v>
      </c>
      <c r="K34" s="56">
        <f t="shared" si="4"/>
        <v>0</v>
      </c>
      <c r="L34" s="56">
        <f t="shared" si="5"/>
        <v>0</v>
      </c>
      <c r="M34" s="60">
        <v>0</v>
      </c>
      <c r="N34" s="56">
        <f t="shared" si="6"/>
        <v>0</v>
      </c>
      <c r="O34" s="56">
        <f t="shared" si="7"/>
        <v>0</v>
      </c>
      <c r="P34" s="60">
        <v>0</v>
      </c>
      <c r="Q34" s="56">
        <f t="shared" si="8"/>
        <v>0</v>
      </c>
      <c r="R34" s="56">
        <f t="shared" si="9"/>
        <v>0</v>
      </c>
      <c r="S34" s="60">
        <v>0</v>
      </c>
      <c r="T34" s="56">
        <f t="shared" si="10"/>
        <v>0</v>
      </c>
      <c r="U34" s="56">
        <f t="shared" si="11"/>
        <v>0</v>
      </c>
      <c r="V34" s="60">
        <v>0</v>
      </c>
      <c r="W34" s="56">
        <f t="shared" si="12"/>
        <v>0</v>
      </c>
      <c r="X34" s="56">
        <f t="shared" si="13"/>
        <v>0</v>
      </c>
      <c r="Y34" s="60">
        <v>0</v>
      </c>
      <c r="Z34" s="56">
        <f t="shared" si="14"/>
        <v>0</v>
      </c>
      <c r="AA34" s="56">
        <f t="shared" si="15"/>
        <v>0</v>
      </c>
      <c r="AB34" s="58">
        <v>0</v>
      </c>
      <c r="AC34" s="56">
        <f t="shared" si="16"/>
        <v>0</v>
      </c>
      <c r="AD34" s="56">
        <f t="shared" si="17"/>
        <v>0</v>
      </c>
      <c r="AE34" s="58">
        <v>0</v>
      </c>
      <c r="AF34" s="56">
        <f t="shared" si="18"/>
        <v>0</v>
      </c>
      <c r="AG34" s="56">
        <f t="shared" si="19"/>
        <v>0</v>
      </c>
      <c r="AH34" s="60">
        <v>0</v>
      </c>
      <c r="AI34" s="56">
        <f t="shared" si="20"/>
        <v>0</v>
      </c>
      <c r="AJ34" s="56">
        <f t="shared" si="21"/>
        <v>0</v>
      </c>
      <c r="AK34" s="58">
        <v>0</v>
      </c>
      <c r="AL34" s="56">
        <f t="shared" si="22"/>
        <v>0</v>
      </c>
      <c r="AM34" s="56">
        <f t="shared" si="23"/>
        <v>0</v>
      </c>
      <c r="AN34" s="60">
        <v>0</v>
      </c>
      <c r="AO34" s="56">
        <f t="shared" si="24"/>
        <v>0</v>
      </c>
      <c r="AP34" s="56">
        <f t="shared" si="25"/>
        <v>0</v>
      </c>
      <c r="AQ34" s="60"/>
      <c r="AR34" s="56">
        <f t="shared" si="26"/>
        <v>0</v>
      </c>
      <c r="AS34" s="56">
        <f t="shared" si="27"/>
        <v>0</v>
      </c>
      <c r="AT34" s="60"/>
      <c r="AU34" s="56">
        <f t="shared" si="28"/>
        <v>0</v>
      </c>
      <c r="AV34" s="56">
        <f t="shared" si="29"/>
        <v>0</v>
      </c>
      <c r="AW34" s="60"/>
      <c r="AX34" s="56">
        <f t="shared" si="30"/>
        <v>0</v>
      </c>
      <c r="AY34" s="56">
        <f t="shared" si="31"/>
        <v>0</v>
      </c>
      <c r="AZ34" s="60"/>
      <c r="BA34" s="56">
        <f t="shared" si="32"/>
        <v>0</v>
      </c>
      <c r="BB34" s="56">
        <f t="shared" si="33"/>
        <v>0</v>
      </c>
      <c r="BC34" s="60"/>
      <c r="BD34" s="56">
        <f t="shared" si="34"/>
        <v>0</v>
      </c>
      <c r="BE34" s="56">
        <f t="shared" si="35"/>
        <v>0</v>
      </c>
      <c r="BF34" s="60">
        <v>0</v>
      </c>
      <c r="BG34" s="56">
        <f t="shared" si="36"/>
        <v>0</v>
      </c>
      <c r="BH34" s="56">
        <f t="shared" si="37"/>
        <v>0</v>
      </c>
      <c r="BI34" s="60"/>
      <c r="BJ34" s="56">
        <f t="shared" si="38"/>
        <v>0</v>
      </c>
      <c r="BK34" s="56">
        <f t="shared" si="39"/>
        <v>0</v>
      </c>
      <c r="BL34" s="60"/>
      <c r="BM34" s="56">
        <f t="shared" si="40"/>
        <v>0</v>
      </c>
      <c r="BN34" s="56">
        <f t="shared" si="41"/>
        <v>0</v>
      </c>
      <c r="BO34" s="60"/>
      <c r="BP34" s="56">
        <f t="shared" si="42"/>
        <v>0</v>
      </c>
      <c r="BQ34" s="56">
        <f t="shared" si="43"/>
        <v>0</v>
      </c>
      <c r="BR34" s="60"/>
      <c r="BS34" s="56">
        <f t="shared" si="44"/>
        <v>0</v>
      </c>
      <c r="BT34" s="56">
        <f t="shared" si="45"/>
        <v>0</v>
      </c>
      <c r="BU34" s="60"/>
      <c r="BV34" s="56">
        <f t="shared" si="46"/>
        <v>0</v>
      </c>
      <c r="BW34" s="56">
        <f t="shared" si="47"/>
        <v>0</v>
      </c>
      <c r="BX34" s="60"/>
      <c r="BY34" s="56">
        <f t="shared" si="48"/>
        <v>0</v>
      </c>
      <c r="BZ34" s="56">
        <f t="shared" si="49"/>
        <v>0</v>
      </c>
      <c r="CA34" s="58"/>
      <c r="CB34" s="56">
        <f t="shared" si="50"/>
        <v>0</v>
      </c>
      <c r="CC34" s="56">
        <f t="shared" si="51"/>
        <v>0</v>
      </c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2"/>
      <c r="CU34" s="42"/>
      <c r="CV34" s="42"/>
      <c r="CW34" s="42"/>
    </row>
    <row r="35" spans="1:101" s="41" customFormat="1" ht="12.75">
      <c r="A35" s="53">
        <f t="shared" si="52"/>
        <v>41</v>
      </c>
      <c r="B35" s="54" t="s">
        <v>1</v>
      </c>
      <c r="C35" s="55">
        <f t="shared" si="53"/>
        <v>41.9</v>
      </c>
      <c r="D35" s="60">
        <v>0</v>
      </c>
      <c r="E35" s="56">
        <f t="shared" si="0"/>
        <v>0</v>
      </c>
      <c r="F35" s="56">
        <f t="shared" si="1"/>
        <v>0</v>
      </c>
      <c r="G35" s="60">
        <v>0</v>
      </c>
      <c r="H35" s="56">
        <f t="shared" si="2"/>
        <v>0</v>
      </c>
      <c r="I35" s="56">
        <f t="shared" si="3"/>
        <v>0</v>
      </c>
      <c r="J35" s="60">
        <v>0</v>
      </c>
      <c r="K35" s="56">
        <f t="shared" si="4"/>
        <v>0</v>
      </c>
      <c r="L35" s="56">
        <f t="shared" si="5"/>
        <v>0</v>
      </c>
      <c r="M35" s="60">
        <v>0</v>
      </c>
      <c r="N35" s="56">
        <f t="shared" si="6"/>
        <v>0</v>
      </c>
      <c r="O35" s="56">
        <f t="shared" si="7"/>
        <v>0</v>
      </c>
      <c r="P35" s="60">
        <v>0</v>
      </c>
      <c r="Q35" s="56">
        <f t="shared" si="8"/>
        <v>0</v>
      </c>
      <c r="R35" s="56">
        <f t="shared" si="9"/>
        <v>0</v>
      </c>
      <c r="S35" s="60">
        <v>0</v>
      </c>
      <c r="T35" s="56">
        <f t="shared" si="10"/>
        <v>0</v>
      </c>
      <c r="U35" s="56">
        <f t="shared" si="11"/>
        <v>0</v>
      </c>
      <c r="V35" s="60">
        <v>0</v>
      </c>
      <c r="W35" s="56">
        <f t="shared" si="12"/>
        <v>0</v>
      </c>
      <c r="X35" s="56">
        <f t="shared" si="13"/>
        <v>0</v>
      </c>
      <c r="Y35" s="60">
        <v>0</v>
      </c>
      <c r="Z35" s="56">
        <f t="shared" si="14"/>
        <v>0</v>
      </c>
      <c r="AA35" s="56">
        <f t="shared" si="15"/>
        <v>0</v>
      </c>
      <c r="AB35" s="60">
        <v>0</v>
      </c>
      <c r="AC35" s="56">
        <f t="shared" si="16"/>
        <v>0</v>
      </c>
      <c r="AD35" s="56">
        <f t="shared" si="17"/>
        <v>0</v>
      </c>
      <c r="AE35" s="60">
        <v>0</v>
      </c>
      <c r="AF35" s="56">
        <f t="shared" si="18"/>
        <v>0</v>
      </c>
      <c r="AG35" s="56">
        <f t="shared" si="19"/>
        <v>0</v>
      </c>
      <c r="AH35" s="60">
        <v>0</v>
      </c>
      <c r="AI35" s="56">
        <f t="shared" si="20"/>
        <v>0</v>
      </c>
      <c r="AJ35" s="56">
        <f t="shared" si="21"/>
        <v>0</v>
      </c>
      <c r="AK35" s="58">
        <v>0</v>
      </c>
      <c r="AL35" s="56">
        <f t="shared" si="22"/>
        <v>0</v>
      </c>
      <c r="AM35" s="56">
        <f t="shared" si="23"/>
        <v>0</v>
      </c>
      <c r="AN35" s="60">
        <v>0</v>
      </c>
      <c r="AO35" s="56">
        <f t="shared" si="24"/>
        <v>0</v>
      </c>
      <c r="AP35" s="56">
        <f t="shared" si="25"/>
        <v>0</v>
      </c>
      <c r="AQ35" s="60"/>
      <c r="AR35" s="56">
        <f t="shared" si="26"/>
        <v>0</v>
      </c>
      <c r="AS35" s="56">
        <f t="shared" si="27"/>
        <v>0</v>
      </c>
      <c r="AT35" s="60"/>
      <c r="AU35" s="56">
        <f t="shared" si="28"/>
        <v>0</v>
      </c>
      <c r="AV35" s="56">
        <f t="shared" si="29"/>
        <v>0</v>
      </c>
      <c r="AW35" s="60"/>
      <c r="AX35" s="56">
        <f t="shared" si="30"/>
        <v>0</v>
      </c>
      <c r="AY35" s="56">
        <f t="shared" si="31"/>
        <v>0</v>
      </c>
      <c r="AZ35" s="60"/>
      <c r="BA35" s="56">
        <f t="shared" si="32"/>
        <v>0</v>
      </c>
      <c r="BB35" s="56">
        <f t="shared" si="33"/>
        <v>0</v>
      </c>
      <c r="BC35" s="60"/>
      <c r="BD35" s="56">
        <f t="shared" si="34"/>
        <v>0</v>
      </c>
      <c r="BE35" s="56">
        <f t="shared" si="35"/>
        <v>0</v>
      </c>
      <c r="BF35" s="60">
        <v>0</v>
      </c>
      <c r="BG35" s="56">
        <f t="shared" si="36"/>
        <v>0</v>
      </c>
      <c r="BH35" s="56">
        <f t="shared" si="37"/>
        <v>0</v>
      </c>
      <c r="BI35" s="60"/>
      <c r="BJ35" s="56">
        <f t="shared" si="38"/>
        <v>0</v>
      </c>
      <c r="BK35" s="56">
        <f t="shared" si="39"/>
        <v>0</v>
      </c>
      <c r="BL35" s="60"/>
      <c r="BM35" s="56">
        <f t="shared" si="40"/>
        <v>0</v>
      </c>
      <c r="BN35" s="56">
        <f t="shared" si="41"/>
        <v>0</v>
      </c>
      <c r="BO35" s="60"/>
      <c r="BP35" s="56">
        <f t="shared" si="42"/>
        <v>0</v>
      </c>
      <c r="BQ35" s="56">
        <f t="shared" si="43"/>
        <v>0</v>
      </c>
      <c r="BR35" s="60"/>
      <c r="BS35" s="56">
        <f t="shared" si="44"/>
        <v>0</v>
      </c>
      <c r="BT35" s="56">
        <f t="shared" si="45"/>
        <v>0</v>
      </c>
      <c r="BU35" s="60"/>
      <c r="BV35" s="56">
        <f t="shared" si="46"/>
        <v>0</v>
      </c>
      <c r="BW35" s="56">
        <f t="shared" si="47"/>
        <v>0</v>
      </c>
      <c r="BX35" s="60"/>
      <c r="BY35" s="56">
        <f t="shared" si="48"/>
        <v>0</v>
      </c>
      <c r="BZ35" s="56">
        <f t="shared" si="49"/>
        <v>0</v>
      </c>
      <c r="CA35" s="58"/>
      <c r="CB35" s="56">
        <f t="shared" si="50"/>
        <v>0</v>
      </c>
      <c r="CC35" s="56">
        <f t="shared" si="51"/>
        <v>0</v>
      </c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2"/>
      <c r="CU35" s="42"/>
      <c r="CV35" s="42"/>
      <c r="CW35" s="42"/>
    </row>
    <row r="36" spans="1:101" s="41" customFormat="1" ht="12.75">
      <c r="A36" s="53">
        <f t="shared" si="52"/>
        <v>42</v>
      </c>
      <c r="B36" s="54" t="s">
        <v>1</v>
      </c>
      <c r="C36" s="55">
        <f t="shared" si="53"/>
        <v>42.9</v>
      </c>
      <c r="D36" s="60">
        <v>0</v>
      </c>
      <c r="E36" s="56">
        <f t="shared" si="0"/>
        <v>0</v>
      </c>
      <c r="F36" s="56">
        <f t="shared" si="1"/>
        <v>0</v>
      </c>
      <c r="G36" s="60">
        <v>0</v>
      </c>
      <c r="H36" s="56">
        <f t="shared" si="2"/>
        <v>0</v>
      </c>
      <c r="I36" s="56">
        <f t="shared" si="3"/>
        <v>0</v>
      </c>
      <c r="J36" s="60">
        <v>0</v>
      </c>
      <c r="K36" s="56">
        <f t="shared" si="4"/>
        <v>0</v>
      </c>
      <c r="L36" s="56">
        <f t="shared" si="5"/>
        <v>0</v>
      </c>
      <c r="M36" s="60">
        <v>0</v>
      </c>
      <c r="N36" s="56">
        <f t="shared" si="6"/>
        <v>0</v>
      </c>
      <c r="O36" s="56">
        <f t="shared" si="7"/>
        <v>0</v>
      </c>
      <c r="P36" s="60">
        <v>0</v>
      </c>
      <c r="Q36" s="56">
        <f t="shared" si="8"/>
        <v>0</v>
      </c>
      <c r="R36" s="56">
        <f t="shared" si="9"/>
        <v>0</v>
      </c>
      <c r="S36" s="60">
        <v>0</v>
      </c>
      <c r="T36" s="56">
        <f t="shared" si="10"/>
        <v>0</v>
      </c>
      <c r="U36" s="56">
        <f t="shared" si="11"/>
        <v>0</v>
      </c>
      <c r="V36" s="60">
        <v>0</v>
      </c>
      <c r="W36" s="56">
        <f t="shared" si="12"/>
        <v>0</v>
      </c>
      <c r="X36" s="56">
        <f t="shared" si="13"/>
        <v>0</v>
      </c>
      <c r="Y36" s="60">
        <v>0</v>
      </c>
      <c r="Z36" s="56">
        <f t="shared" si="14"/>
        <v>0</v>
      </c>
      <c r="AA36" s="56">
        <f t="shared" si="15"/>
        <v>0</v>
      </c>
      <c r="AB36" s="60">
        <v>0</v>
      </c>
      <c r="AC36" s="56">
        <f t="shared" si="16"/>
        <v>0</v>
      </c>
      <c r="AD36" s="56">
        <f t="shared" si="17"/>
        <v>0</v>
      </c>
      <c r="AE36" s="60">
        <v>0</v>
      </c>
      <c r="AF36" s="56">
        <f t="shared" si="18"/>
        <v>0</v>
      </c>
      <c r="AG36" s="56">
        <f t="shared" si="19"/>
        <v>0</v>
      </c>
      <c r="AH36" s="60">
        <v>0</v>
      </c>
      <c r="AI36" s="56">
        <f t="shared" si="20"/>
        <v>0</v>
      </c>
      <c r="AJ36" s="56">
        <f t="shared" si="21"/>
        <v>0</v>
      </c>
      <c r="AK36" s="58">
        <v>0</v>
      </c>
      <c r="AL36" s="56">
        <f t="shared" si="22"/>
        <v>0</v>
      </c>
      <c r="AM36" s="56">
        <f t="shared" si="23"/>
        <v>0</v>
      </c>
      <c r="AN36" s="60">
        <v>0</v>
      </c>
      <c r="AO36" s="56">
        <f t="shared" si="24"/>
        <v>0</v>
      </c>
      <c r="AP36" s="56">
        <f t="shared" si="25"/>
        <v>0</v>
      </c>
      <c r="AQ36" s="60"/>
      <c r="AR36" s="56">
        <f t="shared" si="26"/>
        <v>0</v>
      </c>
      <c r="AS36" s="56">
        <f t="shared" si="27"/>
        <v>0</v>
      </c>
      <c r="AT36" s="60"/>
      <c r="AU36" s="56">
        <f t="shared" si="28"/>
        <v>0</v>
      </c>
      <c r="AV36" s="56">
        <f t="shared" si="29"/>
        <v>0</v>
      </c>
      <c r="AW36" s="60"/>
      <c r="AX36" s="56">
        <f t="shared" si="30"/>
        <v>0</v>
      </c>
      <c r="AY36" s="56">
        <f t="shared" si="31"/>
        <v>0</v>
      </c>
      <c r="AZ36" s="60"/>
      <c r="BA36" s="56">
        <f t="shared" si="32"/>
        <v>0</v>
      </c>
      <c r="BB36" s="56">
        <f t="shared" si="33"/>
        <v>0</v>
      </c>
      <c r="BC36" s="60"/>
      <c r="BD36" s="56">
        <f t="shared" si="34"/>
        <v>0</v>
      </c>
      <c r="BE36" s="56">
        <f t="shared" si="35"/>
        <v>0</v>
      </c>
      <c r="BF36" s="60">
        <v>0</v>
      </c>
      <c r="BG36" s="56">
        <f t="shared" si="36"/>
        <v>0</v>
      </c>
      <c r="BH36" s="56">
        <f t="shared" si="37"/>
        <v>0</v>
      </c>
      <c r="BI36" s="60"/>
      <c r="BJ36" s="56">
        <f t="shared" si="38"/>
        <v>0</v>
      </c>
      <c r="BK36" s="56">
        <f t="shared" si="39"/>
        <v>0</v>
      </c>
      <c r="BL36" s="60"/>
      <c r="BM36" s="56">
        <f t="shared" si="40"/>
        <v>0</v>
      </c>
      <c r="BN36" s="56">
        <f t="shared" si="41"/>
        <v>0</v>
      </c>
      <c r="BO36" s="60"/>
      <c r="BP36" s="56">
        <f t="shared" si="42"/>
        <v>0</v>
      </c>
      <c r="BQ36" s="56">
        <f t="shared" si="43"/>
        <v>0</v>
      </c>
      <c r="BR36" s="60"/>
      <c r="BS36" s="56">
        <f t="shared" si="44"/>
        <v>0</v>
      </c>
      <c r="BT36" s="56">
        <f t="shared" si="45"/>
        <v>0</v>
      </c>
      <c r="BU36" s="60"/>
      <c r="BV36" s="56">
        <f t="shared" si="46"/>
        <v>0</v>
      </c>
      <c r="BW36" s="56">
        <f t="shared" si="47"/>
        <v>0</v>
      </c>
      <c r="BX36" s="60"/>
      <c r="BY36" s="56">
        <f t="shared" si="48"/>
        <v>0</v>
      </c>
      <c r="BZ36" s="56">
        <f t="shared" si="49"/>
        <v>0</v>
      </c>
      <c r="CA36" s="58"/>
      <c r="CB36" s="56">
        <f t="shared" si="50"/>
        <v>0</v>
      </c>
      <c r="CC36" s="56">
        <f t="shared" si="51"/>
        <v>0</v>
      </c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2"/>
      <c r="CU36" s="42"/>
      <c r="CV36" s="42"/>
      <c r="CW36" s="42"/>
    </row>
    <row r="37" spans="1:101" s="41" customFormat="1" ht="12.75">
      <c r="A37" s="53">
        <f t="shared" si="52"/>
        <v>43</v>
      </c>
      <c r="B37" s="54" t="s">
        <v>1</v>
      </c>
      <c r="C37" s="55">
        <f t="shared" si="53"/>
        <v>43.9</v>
      </c>
      <c r="D37" s="60">
        <v>0</v>
      </c>
      <c r="E37" s="56">
        <f t="shared" si="0"/>
        <v>0</v>
      </c>
      <c r="F37" s="56">
        <f t="shared" si="1"/>
        <v>0</v>
      </c>
      <c r="G37" s="60">
        <v>0</v>
      </c>
      <c r="H37" s="56">
        <f t="shared" si="2"/>
        <v>0</v>
      </c>
      <c r="I37" s="56">
        <f t="shared" si="3"/>
        <v>0</v>
      </c>
      <c r="J37" s="60">
        <v>0</v>
      </c>
      <c r="K37" s="56">
        <f t="shared" si="4"/>
        <v>0</v>
      </c>
      <c r="L37" s="56">
        <f t="shared" si="5"/>
        <v>0</v>
      </c>
      <c r="M37" s="60">
        <v>0</v>
      </c>
      <c r="N37" s="56">
        <f t="shared" si="6"/>
        <v>0</v>
      </c>
      <c r="O37" s="56">
        <f t="shared" si="7"/>
        <v>0</v>
      </c>
      <c r="P37" s="60">
        <v>0</v>
      </c>
      <c r="Q37" s="56">
        <f t="shared" si="8"/>
        <v>0</v>
      </c>
      <c r="R37" s="56">
        <f t="shared" si="9"/>
        <v>0</v>
      </c>
      <c r="S37" s="60">
        <v>0</v>
      </c>
      <c r="T37" s="56">
        <f t="shared" si="10"/>
        <v>0</v>
      </c>
      <c r="U37" s="56">
        <f t="shared" si="11"/>
        <v>0</v>
      </c>
      <c r="V37" s="60">
        <v>0</v>
      </c>
      <c r="W37" s="56">
        <f t="shared" si="12"/>
        <v>0</v>
      </c>
      <c r="X37" s="56">
        <f t="shared" si="13"/>
        <v>0</v>
      </c>
      <c r="Y37" s="60">
        <v>0</v>
      </c>
      <c r="Z37" s="56">
        <f t="shared" si="14"/>
        <v>0</v>
      </c>
      <c r="AA37" s="56">
        <f t="shared" si="15"/>
        <v>0</v>
      </c>
      <c r="AB37" s="60">
        <v>0</v>
      </c>
      <c r="AC37" s="56">
        <f t="shared" si="16"/>
        <v>0</v>
      </c>
      <c r="AD37" s="56">
        <f t="shared" si="17"/>
        <v>0</v>
      </c>
      <c r="AE37" s="60">
        <v>0</v>
      </c>
      <c r="AF37" s="56">
        <f t="shared" si="18"/>
        <v>0</v>
      </c>
      <c r="AG37" s="56">
        <f t="shared" si="19"/>
        <v>0</v>
      </c>
      <c r="AH37" s="60">
        <v>0</v>
      </c>
      <c r="AI37" s="56">
        <f t="shared" si="20"/>
        <v>0</v>
      </c>
      <c r="AJ37" s="56">
        <f t="shared" si="21"/>
        <v>0</v>
      </c>
      <c r="AK37" s="60">
        <v>0</v>
      </c>
      <c r="AL37" s="56">
        <f t="shared" si="22"/>
        <v>0</v>
      </c>
      <c r="AM37" s="56">
        <f t="shared" si="23"/>
        <v>0</v>
      </c>
      <c r="AN37" s="60">
        <v>0</v>
      </c>
      <c r="AO37" s="56">
        <f t="shared" si="24"/>
        <v>0</v>
      </c>
      <c r="AP37" s="56">
        <f t="shared" si="25"/>
        <v>0</v>
      </c>
      <c r="AQ37" s="60"/>
      <c r="AR37" s="56">
        <f t="shared" si="26"/>
        <v>0</v>
      </c>
      <c r="AS37" s="56">
        <f t="shared" si="27"/>
        <v>0</v>
      </c>
      <c r="AT37" s="60"/>
      <c r="AU37" s="56">
        <f t="shared" si="28"/>
        <v>0</v>
      </c>
      <c r="AV37" s="56">
        <f t="shared" si="29"/>
        <v>0</v>
      </c>
      <c r="AW37" s="60"/>
      <c r="AX37" s="56">
        <f t="shared" si="30"/>
        <v>0</v>
      </c>
      <c r="AY37" s="56">
        <f t="shared" si="31"/>
        <v>0</v>
      </c>
      <c r="AZ37" s="60"/>
      <c r="BA37" s="56">
        <f t="shared" si="32"/>
        <v>0</v>
      </c>
      <c r="BB37" s="56">
        <f t="shared" si="33"/>
        <v>0</v>
      </c>
      <c r="BC37" s="60"/>
      <c r="BD37" s="56">
        <f t="shared" si="34"/>
        <v>0</v>
      </c>
      <c r="BE37" s="56">
        <f t="shared" si="35"/>
        <v>0</v>
      </c>
      <c r="BF37" s="60">
        <v>0</v>
      </c>
      <c r="BG37" s="56">
        <f t="shared" si="36"/>
        <v>0</v>
      </c>
      <c r="BH37" s="56">
        <f t="shared" si="37"/>
        <v>0</v>
      </c>
      <c r="BI37" s="60"/>
      <c r="BJ37" s="56">
        <f t="shared" si="38"/>
        <v>0</v>
      </c>
      <c r="BK37" s="56">
        <f t="shared" si="39"/>
        <v>0</v>
      </c>
      <c r="BL37" s="60"/>
      <c r="BM37" s="56">
        <f t="shared" si="40"/>
        <v>0</v>
      </c>
      <c r="BN37" s="56">
        <f t="shared" si="41"/>
        <v>0</v>
      </c>
      <c r="BO37" s="60"/>
      <c r="BP37" s="56">
        <f t="shared" si="42"/>
        <v>0</v>
      </c>
      <c r="BQ37" s="56">
        <f t="shared" si="43"/>
        <v>0</v>
      </c>
      <c r="BR37" s="60"/>
      <c r="BS37" s="56">
        <f t="shared" si="44"/>
        <v>0</v>
      </c>
      <c r="BT37" s="56">
        <f t="shared" si="45"/>
        <v>0</v>
      </c>
      <c r="BU37" s="60"/>
      <c r="BV37" s="56">
        <f t="shared" si="46"/>
        <v>0</v>
      </c>
      <c r="BW37" s="56">
        <f t="shared" si="47"/>
        <v>0</v>
      </c>
      <c r="BX37" s="60"/>
      <c r="BY37" s="56">
        <f t="shared" si="48"/>
        <v>0</v>
      </c>
      <c r="BZ37" s="56">
        <f t="shared" si="49"/>
        <v>0</v>
      </c>
      <c r="CA37" s="58"/>
      <c r="CB37" s="56">
        <f t="shared" si="50"/>
        <v>0</v>
      </c>
      <c r="CC37" s="56">
        <f t="shared" si="51"/>
        <v>0</v>
      </c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2"/>
      <c r="CU37" s="42"/>
      <c r="CV37" s="42"/>
      <c r="CW37" s="42"/>
    </row>
    <row r="38" spans="1:101" s="41" customFormat="1" ht="12.75">
      <c r="A38" s="53">
        <f t="shared" si="52"/>
        <v>44</v>
      </c>
      <c r="B38" s="54" t="s">
        <v>1</v>
      </c>
      <c r="C38" s="55">
        <f t="shared" si="53"/>
        <v>44.9</v>
      </c>
      <c r="D38" s="60">
        <v>0</v>
      </c>
      <c r="E38" s="56">
        <f t="shared" si="0"/>
        <v>0</v>
      </c>
      <c r="F38" s="56">
        <f t="shared" si="1"/>
        <v>0</v>
      </c>
      <c r="G38" s="60">
        <v>0</v>
      </c>
      <c r="H38" s="56">
        <f t="shared" si="2"/>
        <v>0</v>
      </c>
      <c r="I38" s="56">
        <f t="shared" si="3"/>
        <v>0</v>
      </c>
      <c r="J38" s="60">
        <v>0</v>
      </c>
      <c r="K38" s="56">
        <f t="shared" si="4"/>
        <v>0</v>
      </c>
      <c r="L38" s="56">
        <f t="shared" si="5"/>
        <v>0</v>
      </c>
      <c r="M38" s="60">
        <v>0</v>
      </c>
      <c r="N38" s="56">
        <f t="shared" si="6"/>
        <v>0</v>
      </c>
      <c r="O38" s="56">
        <f t="shared" si="7"/>
        <v>0</v>
      </c>
      <c r="P38" s="60">
        <v>0</v>
      </c>
      <c r="Q38" s="56">
        <f t="shared" si="8"/>
        <v>0</v>
      </c>
      <c r="R38" s="56">
        <f t="shared" si="9"/>
        <v>0</v>
      </c>
      <c r="S38" s="60">
        <v>0</v>
      </c>
      <c r="T38" s="56">
        <f t="shared" si="10"/>
        <v>0</v>
      </c>
      <c r="U38" s="56">
        <f t="shared" si="11"/>
        <v>0</v>
      </c>
      <c r="V38" s="60">
        <v>0</v>
      </c>
      <c r="W38" s="56">
        <f t="shared" si="12"/>
        <v>0</v>
      </c>
      <c r="X38" s="56">
        <f t="shared" si="13"/>
        <v>0</v>
      </c>
      <c r="Y38" s="60">
        <v>0</v>
      </c>
      <c r="Z38" s="56">
        <f t="shared" si="14"/>
        <v>0</v>
      </c>
      <c r="AA38" s="56">
        <f t="shared" si="15"/>
        <v>0</v>
      </c>
      <c r="AB38" s="60">
        <v>0</v>
      </c>
      <c r="AC38" s="56">
        <f t="shared" si="16"/>
        <v>0</v>
      </c>
      <c r="AD38" s="56">
        <f t="shared" si="17"/>
        <v>0</v>
      </c>
      <c r="AE38" s="60">
        <v>0</v>
      </c>
      <c r="AF38" s="56">
        <f t="shared" si="18"/>
        <v>0</v>
      </c>
      <c r="AG38" s="56">
        <f t="shared" si="19"/>
        <v>0</v>
      </c>
      <c r="AH38" s="60">
        <v>0</v>
      </c>
      <c r="AI38" s="56">
        <f t="shared" si="20"/>
        <v>0</v>
      </c>
      <c r="AJ38" s="56">
        <f t="shared" si="21"/>
        <v>0</v>
      </c>
      <c r="AK38" s="60">
        <v>0</v>
      </c>
      <c r="AL38" s="56">
        <f t="shared" si="22"/>
        <v>0</v>
      </c>
      <c r="AM38" s="56">
        <f t="shared" si="23"/>
        <v>0</v>
      </c>
      <c r="AN38" s="60">
        <v>0</v>
      </c>
      <c r="AO38" s="56">
        <f t="shared" si="24"/>
        <v>0</v>
      </c>
      <c r="AP38" s="56">
        <f t="shared" si="25"/>
        <v>0</v>
      </c>
      <c r="AQ38" s="60"/>
      <c r="AR38" s="56">
        <f t="shared" si="26"/>
        <v>0</v>
      </c>
      <c r="AS38" s="56">
        <f t="shared" si="27"/>
        <v>0</v>
      </c>
      <c r="AT38" s="60"/>
      <c r="AU38" s="56">
        <f t="shared" si="28"/>
        <v>0</v>
      </c>
      <c r="AV38" s="56">
        <f t="shared" si="29"/>
        <v>0</v>
      </c>
      <c r="AW38" s="60"/>
      <c r="AX38" s="56">
        <f t="shared" si="30"/>
        <v>0</v>
      </c>
      <c r="AY38" s="56">
        <f t="shared" si="31"/>
        <v>0</v>
      </c>
      <c r="AZ38" s="60"/>
      <c r="BA38" s="56">
        <f t="shared" si="32"/>
        <v>0</v>
      </c>
      <c r="BB38" s="56">
        <f t="shared" si="33"/>
        <v>0</v>
      </c>
      <c r="BC38" s="60"/>
      <c r="BD38" s="56">
        <f t="shared" si="34"/>
        <v>0</v>
      </c>
      <c r="BE38" s="56">
        <f t="shared" si="35"/>
        <v>0</v>
      </c>
      <c r="BF38" s="60">
        <v>0</v>
      </c>
      <c r="BG38" s="56">
        <f t="shared" si="36"/>
        <v>0</v>
      </c>
      <c r="BH38" s="56">
        <f t="shared" si="37"/>
        <v>0</v>
      </c>
      <c r="BI38" s="60"/>
      <c r="BJ38" s="56">
        <f t="shared" si="38"/>
        <v>0</v>
      </c>
      <c r="BK38" s="56">
        <f t="shared" si="39"/>
        <v>0</v>
      </c>
      <c r="BL38" s="60"/>
      <c r="BM38" s="56">
        <f t="shared" si="40"/>
        <v>0</v>
      </c>
      <c r="BN38" s="56">
        <f t="shared" si="41"/>
        <v>0</v>
      </c>
      <c r="BO38" s="60"/>
      <c r="BP38" s="56">
        <f t="shared" si="42"/>
        <v>0</v>
      </c>
      <c r="BQ38" s="56">
        <f t="shared" si="43"/>
        <v>0</v>
      </c>
      <c r="BR38" s="60"/>
      <c r="BS38" s="56">
        <f t="shared" si="44"/>
        <v>0</v>
      </c>
      <c r="BT38" s="56">
        <f t="shared" si="45"/>
        <v>0</v>
      </c>
      <c r="BU38" s="60"/>
      <c r="BV38" s="56">
        <f t="shared" si="46"/>
        <v>0</v>
      </c>
      <c r="BW38" s="56">
        <f t="shared" si="47"/>
        <v>0</v>
      </c>
      <c r="BX38" s="60"/>
      <c r="BY38" s="56">
        <f t="shared" si="48"/>
        <v>0</v>
      </c>
      <c r="BZ38" s="56">
        <f t="shared" si="49"/>
        <v>0</v>
      </c>
      <c r="CA38" s="58"/>
      <c r="CB38" s="56">
        <f t="shared" si="50"/>
        <v>0</v>
      </c>
      <c r="CC38" s="56">
        <f t="shared" si="51"/>
        <v>0</v>
      </c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2"/>
      <c r="CU38" s="42"/>
      <c r="CV38" s="42"/>
      <c r="CW38" s="42"/>
    </row>
    <row r="39" spans="1:101" s="41" customFormat="1" ht="12.75">
      <c r="A39" s="53">
        <f t="shared" si="52"/>
        <v>45</v>
      </c>
      <c r="B39" s="54" t="s">
        <v>1</v>
      </c>
      <c r="C39" s="55">
        <f t="shared" si="53"/>
        <v>45.9</v>
      </c>
      <c r="D39" s="60">
        <v>0</v>
      </c>
      <c r="E39" s="56">
        <f t="shared" si="0"/>
        <v>0</v>
      </c>
      <c r="F39" s="56">
        <f t="shared" si="1"/>
        <v>0</v>
      </c>
      <c r="G39" s="60">
        <v>0</v>
      </c>
      <c r="H39" s="56">
        <f t="shared" si="2"/>
        <v>0</v>
      </c>
      <c r="I39" s="56">
        <f t="shared" si="3"/>
        <v>0</v>
      </c>
      <c r="J39" s="60">
        <v>0</v>
      </c>
      <c r="K39" s="56">
        <f t="shared" si="4"/>
        <v>0</v>
      </c>
      <c r="L39" s="56">
        <f t="shared" si="5"/>
        <v>0</v>
      </c>
      <c r="M39" s="60">
        <v>0</v>
      </c>
      <c r="N39" s="56">
        <f t="shared" si="6"/>
        <v>0</v>
      </c>
      <c r="O39" s="56">
        <f t="shared" si="7"/>
        <v>0</v>
      </c>
      <c r="P39" s="60">
        <v>0</v>
      </c>
      <c r="Q39" s="56">
        <f t="shared" si="8"/>
        <v>0</v>
      </c>
      <c r="R39" s="56">
        <f t="shared" si="9"/>
        <v>0</v>
      </c>
      <c r="S39" s="60">
        <v>0</v>
      </c>
      <c r="T39" s="56">
        <f t="shared" si="10"/>
        <v>0</v>
      </c>
      <c r="U39" s="56">
        <f t="shared" si="11"/>
        <v>0</v>
      </c>
      <c r="V39" s="60">
        <v>0</v>
      </c>
      <c r="W39" s="56">
        <f t="shared" si="12"/>
        <v>0</v>
      </c>
      <c r="X39" s="56">
        <f t="shared" si="13"/>
        <v>0</v>
      </c>
      <c r="Y39" s="60">
        <v>0</v>
      </c>
      <c r="Z39" s="56">
        <f t="shared" si="14"/>
        <v>0</v>
      </c>
      <c r="AA39" s="56">
        <f t="shared" si="15"/>
        <v>0</v>
      </c>
      <c r="AB39" s="60">
        <v>0</v>
      </c>
      <c r="AC39" s="56">
        <f t="shared" si="16"/>
        <v>0</v>
      </c>
      <c r="AD39" s="56">
        <f t="shared" si="17"/>
        <v>0</v>
      </c>
      <c r="AE39" s="60">
        <v>0</v>
      </c>
      <c r="AF39" s="56">
        <f t="shared" si="18"/>
        <v>0</v>
      </c>
      <c r="AG39" s="56">
        <f t="shared" si="19"/>
        <v>0</v>
      </c>
      <c r="AH39" s="60">
        <v>0</v>
      </c>
      <c r="AI39" s="56">
        <f t="shared" si="20"/>
        <v>0</v>
      </c>
      <c r="AJ39" s="56">
        <f t="shared" si="21"/>
        <v>0</v>
      </c>
      <c r="AK39" s="60">
        <v>0</v>
      </c>
      <c r="AL39" s="56">
        <f t="shared" si="22"/>
        <v>0</v>
      </c>
      <c r="AM39" s="56">
        <f t="shared" si="23"/>
        <v>0</v>
      </c>
      <c r="AN39" s="60">
        <v>0</v>
      </c>
      <c r="AO39" s="56">
        <f t="shared" si="24"/>
        <v>0</v>
      </c>
      <c r="AP39" s="56">
        <f t="shared" si="25"/>
        <v>0</v>
      </c>
      <c r="AQ39" s="60"/>
      <c r="AR39" s="56">
        <f t="shared" si="26"/>
        <v>0</v>
      </c>
      <c r="AS39" s="56">
        <f t="shared" si="27"/>
        <v>0</v>
      </c>
      <c r="AT39" s="60"/>
      <c r="AU39" s="56">
        <f t="shared" si="28"/>
        <v>0</v>
      </c>
      <c r="AV39" s="56">
        <f t="shared" si="29"/>
        <v>0</v>
      </c>
      <c r="AW39" s="60"/>
      <c r="AX39" s="56">
        <f t="shared" si="30"/>
        <v>0</v>
      </c>
      <c r="AY39" s="56">
        <f t="shared" si="31"/>
        <v>0</v>
      </c>
      <c r="AZ39" s="60"/>
      <c r="BA39" s="56">
        <f t="shared" si="32"/>
        <v>0</v>
      </c>
      <c r="BB39" s="56">
        <f t="shared" si="33"/>
        <v>0</v>
      </c>
      <c r="BC39" s="60"/>
      <c r="BD39" s="56">
        <f t="shared" si="34"/>
        <v>0</v>
      </c>
      <c r="BE39" s="56">
        <f t="shared" si="35"/>
        <v>0</v>
      </c>
      <c r="BF39" s="60">
        <v>0</v>
      </c>
      <c r="BG39" s="56">
        <f t="shared" si="36"/>
        <v>0</v>
      </c>
      <c r="BH39" s="56">
        <f t="shared" si="37"/>
        <v>0</v>
      </c>
      <c r="BI39" s="60"/>
      <c r="BJ39" s="56">
        <f t="shared" si="38"/>
        <v>0</v>
      </c>
      <c r="BK39" s="56">
        <f t="shared" si="39"/>
        <v>0</v>
      </c>
      <c r="BL39" s="60"/>
      <c r="BM39" s="56">
        <f t="shared" si="40"/>
        <v>0</v>
      </c>
      <c r="BN39" s="56">
        <f t="shared" si="41"/>
        <v>0</v>
      </c>
      <c r="BO39" s="60"/>
      <c r="BP39" s="56">
        <f t="shared" si="42"/>
        <v>0</v>
      </c>
      <c r="BQ39" s="56">
        <f t="shared" si="43"/>
        <v>0</v>
      </c>
      <c r="BR39" s="60"/>
      <c r="BS39" s="56">
        <f t="shared" si="44"/>
        <v>0</v>
      </c>
      <c r="BT39" s="56">
        <f t="shared" si="45"/>
        <v>0</v>
      </c>
      <c r="BU39" s="60"/>
      <c r="BV39" s="56">
        <f t="shared" si="46"/>
        <v>0</v>
      </c>
      <c r="BW39" s="56">
        <f t="shared" si="47"/>
        <v>0</v>
      </c>
      <c r="BX39" s="60"/>
      <c r="BY39" s="56">
        <f t="shared" si="48"/>
        <v>0</v>
      </c>
      <c r="BZ39" s="56">
        <f t="shared" si="49"/>
        <v>0</v>
      </c>
      <c r="CA39" s="58"/>
      <c r="CB39" s="56">
        <f t="shared" si="50"/>
        <v>0</v>
      </c>
      <c r="CC39" s="56">
        <f t="shared" si="51"/>
        <v>0</v>
      </c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2"/>
      <c r="CU39" s="42"/>
      <c r="CV39" s="42"/>
      <c r="CW39" s="42"/>
    </row>
    <row r="40" spans="1:101" s="41" customFormat="1" ht="12.75">
      <c r="A40" s="53">
        <f t="shared" si="52"/>
        <v>46</v>
      </c>
      <c r="B40" s="54" t="s">
        <v>1</v>
      </c>
      <c r="C40" s="55">
        <f t="shared" si="53"/>
        <v>46.9</v>
      </c>
      <c r="D40" s="60">
        <v>0</v>
      </c>
      <c r="E40" s="56">
        <f t="shared" si="0"/>
        <v>0</v>
      </c>
      <c r="F40" s="56">
        <f t="shared" si="1"/>
        <v>0</v>
      </c>
      <c r="G40" s="60">
        <v>0</v>
      </c>
      <c r="H40" s="56">
        <f t="shared" si="2"/>
        <v>0</v>
      </c>
      <c r="I40" s="56">
        <f t="shared" si="3"/>
        <v>0</v>
      </c>
      <c r="J40" s="60">
        <v>0</v>
      </c>
      <c r="K40" s="56">
        <f t="shared" si="4"/>
        <v>0</v>
      </c>
      <c r="L40" s="56">
        <f t="shared" si="5"/>
        <v>0</v>
      </c>
      <c r="M40" s="60">
        <v>0</v>
      </c>
      <c r="N40" s="56">
        <f t="shared" si="6"/>
        <v>0</v>
      </c>
      <c r="O40" s="56">
        <f t="shared" si="7"/>
        <v>0</v>
      </c>
      <c r="P40" s="60">
        <v>0</v>
      </c>
      <c r="Q40" s="56">
        <f t="shared" si="8"/>
        <v>0</v>
      </c>
      <c r="R40" s="56">
        <f t="shared" si="9"/>
        <v>0</v>
      </c>
      <c r="S40" s="60">
        <v>0</v>
      </c>
      <c r="T40" s="56">
        <f t="shared" si="10"/>
        <v>0</v>
      </c>
      <c r="U40" s="56">
        <f t="shared" si="11"/>
        <v>0</v>
      </c>
      <c r="V40" s="60">
        <v>0</v>
      </c>
      <c r="W40" s="56">
        <f t="shared" si="12"/>
        <v>0</v>
      </c>
      <c r="X40" s="56">
        <f t="shared" si="13"/>
        <v>0</v>
      </c>
      <c r="Y40" s="60">
        <v>0</v>
      </c>
      <c r="Z40" s="56">
        <f t="shared" si="14"/>
        <v>0</v>
      </c>
      <c r="AA40" s="56">
        <f t="shared" si="15"/>
        <v>0</v>
      </c>
      <c r="AB40" s="60">
        <v>0</v>
      </c>
      <c r="AC40" s="56">
        <f t="shared" si="16"/>
        <v>0</v>
      </c>
      <c r="AD40" s="56">
        <f t="shared" si="17"/>
        <v>0</v>
      </c>
      <c r="AE40" s="60">
        <v>0</v>
      </c>
      <c r="AF40" s="56">
        <f t="shared" si="18"/>
        <v>0</v>
      </c>
      <c r="AG40" s="56">
        <f t="shared" si="19"/>
        <v>0</v>
      </c>
      <c r="AH40" s="60">
        <v>0</v>
      </c>
      <c r="AI40" s="56">
        <f t="shared" si="20"/>
        <v>0</v>
      </c>
      <c r="AJ40" s="56">
        <f t="shared" si="21"/>
        <v>0</v>
      </c>
      <c r="AK40" s="60">
        <v>0</v>
      </c>
      <c r="AL40" s="56">
        <f t="shared" si="22"/>
        <v>0</v>
      </c>
      <c r="AM40" s="56">
        <f t="shared" si="23"/>
        <v>0</v>
      </c>
      <c r="AN40" s="60">
        <v>0</v>
      </c>
      <c r="AO40" s="56">
        <f t="shared" si="24"/>
        <v>0</v>
      </c>
      <c r="AP40" s="56">
        <f t="shared" si="25"/>
        <v>0</v>
      </c>
      <c r="AQ40" s="60"/>
      <c r="AR40" s="56">
        <f t="shared" si="26"/>
        <v>0</v>
      </c>
      <c r="AS40" s="56">
        <f t="shared" si="27"/>
        <v>0</v>
      </c>
      <c r="AT40" s="60"/>
      <c r="AU40" s="56">
        <f t="shared" si="28"/>
        <v>0</v>
      </c>
      <c r="AV40" s="56">
        <f t="shared" si="29"/>
        <v>0</v>
      </c>
      <c r="AW40" s="60"/>
      <c r="AX40" s="56">
        <f t="shared" si="30"/>
        <v>0</v>
      </c>
      <c r="AY40" s="56">
        <f t="shared" si="31"/>
        <v>0</v>
      </c>
      <c r="AZ40" s="60"/>
      <c r="BA40" s="56">
        <f t="shared" si="32"/>
        <v>0</v>
      </c>
      <c r="BB40" s="56">
        <f t="shared" si="33"/>
        <v>0</v>
      </c>
      <c r="BC40" s="60"/>
      <c r="BD40" s="56">
        <f t="shared" si="34"/>
        <v>0</v>
      </c>
      <c r="BE40" s="56">
        <f t="shared" si="35"/>
        <v>0</v>
      </c>
      <c r="BF40" s="60">
        <v>0</v>
      </c>
      <c r="BG40" s="56">
        <f t="shared" si="36"/>
        <v>0</v>
      </c>
      <c r="BH40" s="56">
        <f t="shared" si="37"/>
        <v>0</v>
      </c>
      <c r="BI40" s="60"/>
      <c r="BJ40" s="56">
        <f t="shared" si="38"/>
        <v>0</v>
      </c>
      <c r="BK40" s="56">
        <f t="shared" si="39"/>
        <v>0</v>
      </c>
      <c r="BL40" s="60"/>
      <c r="BM40" s="56">
        <f t="shared" si="40"/>
        <v>0</v>
      </c>
      <c r="BN40" s="56">
        <f t="shared" si="41"/>
        <v>0</v>
      </c>
      <c r="BO40" s="60"/>
      <c r="BP40" s="56">
        <f t="shared" si="42"/>
        <v>0</v>
      </c>
      <c r="BQ40" s="56">
        <f t="shared" si="43"/>
        <v>0</v>
      </c>
      <c r="BR40" s="60"/>
      <c r="BS40" s="56">
        <f t="shared" si="44"/>
        <v>0</v>
      </c>
      <c r="BT40" s="56">
        <f t="shared" si="45"/>
        <v>0</v>
      </c>
      <c r="BU40" s="60"/>
      <c r="BV40" s="56">
        <f t="shared" si="46"/>
        <v>0</v>
      </c>
      <c r="BW40" s="56">
        <f t="shared" si="47"/>
        <v>0</v>
      </c>
      <c r="BX40" s="60"/>
      <c r="BY40" s="56">
        <f t="shared" si="48"/>
        <v>0</v>
      </c>
      <c r="BZ40" s="56">
        <f t="shared" si="49"/>
        <v>0</v>
      </c>
      <c r="CA40" s="58"/>
      <c r="CB40" s="56">
        <f t="shared" si="50"/>
        <v>0</v>
      </c>
      <c r="CC40" s="56">
        <f t="shared" si="51"/>
        <v>0</v>
      </c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2"/>
      <c r="CU40" s="42"/>
      <c r="CV40" s="42"/>
      <c r="CW40" s="42"/>
    </row>
    <row r="41" spans="1:101" s="41" customFormat="1" ht="12.75">
      <c r="A41" s="53">
        <f t="shared" si="52"/>
        <v>47</v>
      </c>
      <c r="B41" s="54" t="s">
        <v>1</v>
      </c>
      <c r="C41" s="55">
        <f t="shared" si="53"/>
        <v>47.9</v>
      </c>
      <c r="D41" s="60">
        <v>0</v>
      </c>
      <c r="E41" s="56">
        <f t="shared" si="0"/>
        <v>0</v>
      </c>
      <c r="F41" s="56">
        <f t="shared" si="1"/>
        <v>0</v>
      </c>
      <c r="G41" s="60">
        <v>0</v>
      </c>
      <c r="H41" s="56">
        <f t="shared" si="2"/>
        <v>0</v>
      </c>
      <c r="I41" s="56">
        <f t="shared" si="3"/>
        <v>0</v>
      </c>
      <c r="J41" s="60">
        <v>0</v>
      </c>
      <c r="K41" s="56">
        <f t="shared" si="4"/>
        <v>0</v>
      </c>
      <c r="L41" s="56">
        <f t="shared" si="5"/>
        <v>0</v>
      </c>
      <c r="M41" s="60">
        <v>0</v>
      </c>
      <c r="N41" s="56">
        <f t="shared" si="6"/>
        <v>0</v>
      </c>
      <c r="O41" s="56">
        <f t="shared" si="7"/>
        <v>0</v>
      </c>
      <c r="P41" s="60">
        <v>0</v>
      </c>
      <c r="Q41" s="56">
        <f t="shared" si="8"/>
        <v>0</v>
      </c>
      <c r="R41" s="56">
        <f t="shared" si="9"/>
        <v>0</v>
      </c>
      <c r="S41" s="60">
        <v>0</v>
      </c>
      <c r="T41" s="56">
        <f t="shared" si="10"/>
        <v>0</v>
      </c>
      <c r="U41" s="56">
        <f t="shared" si="11"/>
        <v>0</v>
      </c>
      <c r="V41" s="60">
        <v>0</v>
      </c>
      <c r="W41" s="56">
        <f t="shared" si="12"/>
        <v>0</v>
      </c>
      <c r="X41" s="56">
        <f t="shared" si="13"/>
        <v>0</v>
      </c>
      <c r="Y41" s="60">
        <v>0</v>
      </c>
      <c r="Z41" s="56">
        <f t="shared" si="14"/>
        <v>0</v>
      </c>
      <c r="AA41" s="56">
        <f t="shared" si="15"/>
        <v>0</v>
      </c>
      <c r="AB41" s="60">
        <v>0</v>
      </c>
      <c r="AC41" s="56">
        <f t="shared" si="16"/>
        <v>0</v>
      </c>
      <c r="AD41" s="56">
        <f t="shared" si="17"/>
        <v>0</v>
      </c>
      <c r="AE41" s="60">
        <v>0</v>
      </c>
      <c r="AF41" s="56">
        <f t="shared" si="18"/>
        <v>0</v>
      </c>
      <c r="AG41" s="56">
        <f t="shared" si="19"/>
        <v>0</v>
      </c>
      <c r="AH41" s="60">
        <v>0</v>
      </c>
      <c r="AI41" s="56">
        <f t="shared" si="20"/>
        <v>0</v>
      </c>
      <c r="AJ41" s="56">
        <f t="shared" si="21"/>
        <v>0</v>
      </c>
      <c r="AK41" s="60">
        <v>0</v>
      </c>
      <c r="AL41" s="56">
        <f t="shared" si="22"/>
        <v>0</v>
      </c>
      <c r="AM41" s="56">
        <f t="shared" si="23"/>
        <v>0</v>
      </c>
      <c r="AN41" s="60">
        <v>0</v>
      </c>
      <c r="AO41" s="56">
        <f t="shared" si="24"/>
        <v>0</v>
      </c>
      <c r="AP41" s="56">
        <f t="shared" si="25"/>
        <v>0</v>
      </c>
      <c r="AQ41" s="60"/>
      <c r="AR41" s="56">
        <f t="shared" si="26"/>
        <v>0</v>
      </c>
      <c r="AS41" s="56">
        <f t="shared" si="27"/>
        <v>0</v>
      </c>
      <c r="AT41" s="60"/>
      <c r="AU41" s="56">
        <f t="shared" si="28"/>
        <v>0</v>
      </c>
      <c r="AV41" s="56">
        <f t="shared" si="29"/>
        <v>0</v>
      </c>
      <c r="AW41" s="60"/>
      <c r="AX41" s="56">
        <f t="shared" si="30"/>
        <v>0</v>
      </c>
      <c r="AY41" s="56">
        <f t="shared" si="31"/>
        <v>0</v>
      </c>
      <c r="AZ41" s="60"/>
      <c r="BA41" s="56">
        <f t="shared" si="32"/>
        <v>0</v>
      </c>
      <c r="BB41" s="56">
        <f t="shared" si="33"/>
        <v>0</v>
      </c>
      <c r="BC41" s="60"/>
      <c r="BD41" s="56">
        <f t="shared" si="34"/>
        <v>0</v>
      </c>
      <c r="BE41" s="56">
        <f t="shared" si="35"/>
        <v>0</v>
      </c>
      <c r="BF41" s="60">
        <v>0</v>
      </c>
      <c r="BG41" s="56">
        <f t="shared" si="36"/>
        <v>0</v>
      </c>
      <c r="BH41" s="56">
        <f t="shared" si="37"/>
        <v>0</v>
      </c>
      <c r="BI41" s="60"/>
      <c r="BJ41" s="56">
        <f t="shared" si="38"/>
        <v>0</v>
      </c>
      <c r="BK41" s="56">
        <f t="shared" si="39"/>
        <v>0</v>
      </c>
      <c r="BL41" s="60"/>
      <c r="BM41" s="56">
        <f t="shared" si="40"/>
        <v>0</v>
      </c>
      <c r="BN41" s="56">
        <f t="shared" si="41"/>
        <v>0</v>
      </c>
      <c r="BO41" s="60"/>
      <c r="BP41" s="56">
        <f t="shared" si="42"/>
        <v>0</v>
      </c>
      <c r="BQ41" s="56">
        <f t="shared" si="43"/>
        <v>0</v>
      </c>
      <c r="BR41" s="60"/>
      <c r="BS41" s="56">
        <f t="shared" si="44"/>
        <v>0</v>
      </c>
      <c r="BT41" s="56">
        <f t="shared" si="45"/>
        <v>0</v>
      </c>
      <c r="BU41" s="60"/>
      <c r="BV41" s="56">
        <f t="shared" si="46"/>
        <v>0</v>
      </c>
      <c r="BW41" s="56">
        <f t="shared" si="47"/>
        <v>0</v>
      </c>
      <c r="BX41" s="60"/>
      <c r="BY41" s="56">
        <f t="shared" si="48"/>
        <v>0</v>
      </c>
      <c r="BZ41" s="56">
        <f t="shared" si="49"/>
        <v>0</v>
      </c>
      <c r="CA41" s="58"/>
      <c r="CB41" s="56">
        <f t="shared" si="50"/>
        <v>0</v>
      </c>
      <c r="CC41" s="56">
        <f t="shared" si="51"/>
        <v>0</v>
      </c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2"/>
      <c r="CU41" s="42"/>
      <c r="CV41" s="42"/>
      <c r="CW41" s="42"/>
    </row>
    <row r="42" spans="1:101" s="41" customFormat="1" ht="12.75">
      <c r="A42" s="64">
        <f t="shared" si="52"/>
        <v>48</v>
      </c>
      <c r="B42" s="43" t="s">
        <v>1</v>
      </c>
      <c r="C42" s="65">
        <f t="shared" si="53"/>
        <v>48.9</v>
      </c>
      <c r="D42" s="48">
        <v>0</v>
      </c>
      <c r="E42" s="165">
        <f t="shared" si="0"/>
        <v>0</v>
      </c>
      <c r="F42" s="166">
        <f t="shared" si="1"/>
        <v>0</v>
      </c>
      <c r="G42" s="48">
        <v>0</v>
      </c>
      <c r="H42" s="165">
        <f t="shared" si="2"/>
        <v>0</v>
      </c>
      <c r="I42" s="166">
        <f t="shared" si="3"/>
        <v>0</v>
      </c>
      <c r="J42" s="48">
        <v>0</v>
      </c>
      <c r="K42" s="165">
        <f t="shared" si="4"/>
        <v>0</v>
      </c>
      <c r="L42" s="166">
        <f t="shared" si="5"/>
        <v>0</v>
      </c>
      <c r="M42" s="48">
        <v>0</v>
      </c>
      <c r="N42" s="165">
        <f t="shared" si="6"/>
        <v>0</v>
      </c>
      <c r="O42" s="166">
        <f t="shared" si="7"/>
        <v>0</v>
      </c>
      <c r="P42" s="48">
        <v>0</v>
      </c>
      <c r="Q42" s="165">
        <f t="shared" si="8"/>
        <v>0</v>
      </c>
      <c r="R42" s="166">
        <f t="shared" si="9"/>
        <v>0</v>
      </c>
      <c r="S42" s="48">
        <v>0</v>
      </c>
      <c r="T42" s="165">
        <f t="shared" si="10"/>
        <v>0</v>
      </c>
      <c r="U42" s="166">
        <f t="shared" si="11"/>
        <v>0</v>
      </c>
      <c r="V42" s="48">
        <v>0</v>
      </c>
      <c r="W42" s="165">
        <f t="shared" si="12"/>
        <v>0</v>
      </c>
      <c r="X42" s="166">
        <f t="shared" si="13"/>
        <v>0</v>
      </c>
      <c r="Y42" s="48">
        <v>0</v>
      </c>
      <c r="Z42" s="165">
        <f t="shared" si="14"/>
        <v>0</v>
      </c>
      <c r="AA42" s="166">
        <f t="shared" si="15"/>
        <v>0</v>
      </c>
      <c r="AB42" s="48">
        <v>0</v>
      </c>
      <c r="AC42" s="165">
        <f t="shared" si="16"/>
        <v>0</v>
      </c>
      <c r="AD42" s="166">
        <f t="shared" si="17"/>
        <v>0</v>
      </c>
      <c r="AE42" s="48">
        <v>0</v>
      </c>
      <c r="AF42" s="165">
        <f t="shared" si="18"/>
        <v>0</v>
      </c>
      <c r="AG42" s="166">
        <f t="shared" si="19"/>
        <v>0</v>
      </c>
      <c r="AH42" s="48">
        <v>0</v>
      </c>
      <c r="AI42" s="165">
        <f t="shared" si="20"/>
        <v>0</v>
      </c>
      <c r="AJ42" s="166">
        <f t="shared" si="21"/>
        <v>0</v>
      </c>
      <c r="AK42" s="48">
        <v>0</v>
      </c>
      <c r="AL42" s="165">
        <f t="shared" si="22"/>
        <v>0</v>
      </c>
      <c r="AM42" s="166">
        <f t="shared" si="23"/>
        <v>0</v>
      </c>
      <c r="AN42" s="48">
        <v>0</v>
      </c>
      <c r="AO42" s="165">
        <f t="shared" si="24"/>
        <v>0</v>
      </c>
      <c r="AP42" s="166">
        <f t="shared" si="25"/>
        <v>0</v>
      </c>
      <c r="AQ42" s="48"/>
      <c r="AR42" s="165">
        <f t="shared" si="26"/>
        <v>0</v>
      </c>
      <c r="AS42" s="166">
        <f t="shared" si="27"/>
        <v>0</v>
      </c>
      <c r="AT42" s="48"/>
      <c r="AU42" s="165">
        <f t="shared" si="28"/>
        <v>0</v>
      </c>
      <c r="AV42" s="166">
        <f t="shared" si="29"/>
        <v>0</v>
      </c>
      <c r="AW42" s="48"/>
      <c r="AX42" s="165">
        <f t="shared" si="30"/>
        <v>0</v>
      </c>
      <c r="AY42" s="166">
        <f t="shared" si="31"/>
        <v>0</v>
      </c>
      <c r="AZ42" s="48">
        <v>0</v>
      </c>
      <c r="BA42" s="165">
        <f t="shared" si="32"/>
        <v>0</v>
      </c>
      <c r="BB42" s="166">
        <f t="shared" si="33"/>
        <v>0</v>
      </c>
      <c r="BC42" s="48"/>
      <c r="BD42" s="165">
        <f t="shared" si="34"/>
        <v>0</v>
      </c>
      <c r="BE42" s="166">
        <f t="shared" si="35"/>
        <v>0</v>
      </c>
      <c r="BF42" s="48">
        <v>0</v>
      </c>
      <c r="BG42" s="165">
        <f t="shared" si="36"/>
        <v>0</v>
      </c>
      <c r="BH42" s="166">
        <f t="shared" si="37"/>
        <v>0</v>
      </c>
      <c r="BI42" s="48"/>
      <c r="BJ42" s="165">
        <f t="shared" si="38"/>
        <v>0</v>
      </c>
      <c r="BK42" s="166">
        <f t="shared" si="39"/>
        <v>0</v>
      </c>
      <c r="BL42" s="48"/>
      <c r="BM42" s="165">
        <f t="shared" si="40"/>
        <v>0</v>
      </c>
      <c r="BN42" s="166">
        <f t="shared" si="41"/>
        <v>0</v>
      </c>
      <c r="BO42" s="48"/>
      <c r="BP42" s="165">
        <f t="shared" si="42"/>
        <v>0</v>
      </c>
      <c r="BQ42" s="166">
        <f t="shared" si="43"/>
        <v>0</v>
      </c>
      <c r="BR42" s="48"/>
      <c r="BS42" s="165">
        <f t="shared" si="44"/>
        <v>0</v>
      </c>
      <c r="BT42" s="166">
        <f t="shared" si="45"/>
        <v>0</v>
      </c>
      <c r="BU42" s="48"/>
      <c r="BV42" s="165">
        <f t="shared" si="46"/>
        <v>0</v>
      </c>
      <c r="BW42" s="166">
        <f t="shared" si="47"/>
        <v>0</v>
      </c>
      <c r="BX42" s="48"/>
      <c r="BY42" s="165">
        <f t="shared" si="48"/>
        <v>0</v>
      </c>
      <c r="BZ42" s="166">
        <f t="shared" si="49"/>
        <v>0</v>
      </c>
      <c r="CA42" s="66"/>
      <c r="CB42" s="165">
        <f t="shared" si="50"/>
        <v>0</v>
      </c>
      <c r="CC42" s="166">
        <f t="shared" si="51"/>
        <v>0</v>
      </c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2"/>
      <c r="CU42" s="42"/>
      <c r="CV42" s="42"/>
      <c r="CW42" s="42"/>
    </row>
    <row r="43" spans="1:101" s="41" customFormat="1" ht="12.75">
      <c r="A43" s="67" t="s">
        <v>2</v>
      </c>
      <c r="B43" s="68"/>
      <c r="C43" s="68"/>
      <c r="D43" s="47">
        <f aca="true" t="shared" si="54" ref="D43:AI43">SUM(D4:D42)</f>
        <v>12</v>
      </c>
      <c r="E43" s="47">
        <f t="shared" si="54"/>
        <v>433</v>
      </c>
      <c r="F43" s="69">
        <f t="shared" si="54"/>
        <v>6235.966041635769</v>
      </c>
      <c r="G43" s="69">
        <f t="shared" si="54"/>
        <v>14</v>
      </c>
      <c r="H43" s="53">
        <f t="shared" si="54"/>
        <v>492</v>
      </c>
      <c r="I43" s="69">
        <f t="shared" si="54"/>
        <v>6662.519495947458</v>
      </c>
      <c r="J43" s="47">
        <f t="shared" si="54"/>
        <v>20</v>
      </c>
      <c r="K43" s="47">
        <f t="shared" si="54"/>
        <v>668</v>
      </c>
      <c r="L43" s="69">
        <f t="shared" si="54"/>
        <v>7974.838526901013</v>
      </c>
      <c r="M43" s="47">
        <f t="shared" si="54"/>
        <v>24</v>
      </c>
      <c r="N43" s="47">
        <f t="shared" si="54"/>
        <v>767</v>
      </c>
      <c r="O43" s="69">
        <f t="shared" si="54"/>
        <v>8232.83521962568</v>
      </c>
      <c r="P43" s="47">
        <f t="shared" si="54"/>
        <v>25</v>
      </c>
      <c r="Q43" s="47">
        <f t="shared" si="54"/>
        <v>779.5</v>
      </c>
      <c r="R43" s="69">
        <f t="shared" si="54"/>
        <v>7895.052562177395</v>
      </c>
      <c r="S43" s="47">
        <f t="shared" si="54"/>
        <v>26</v>
      </c>
      <c r="T43" s="47">
        <f t="shared" si="54"/>
        <v>771</v>
      </c>
      <c r="U43" s="69">
        <f t="shared" si="54"/>
        <v>6924.219015185784</v>
      </c>
      <c r="V43" s="47">
        <f t="shared" si="54"/>
        <v>12</v>
      </c>
      <c r="W43" s="47">
        <f t="shared" si="54"/>
        <v>442</v>
      </c>
      <c r="X43" s="69">
        <f t="shared" si="54"/>
        <v>6692.115304420453</v>
      </c>
      <c r="Y43" s="47">
        <f t="shared" si="54"/>
        <v>12</v>
      </c>
      <c r="Z43" s="47">
        <f t="shared" si="54"/>
        <v>413</v>
      </c>
      <c r="AA43" s="69">
        <f t="shared" si="54"/>
        <v>5305.58161500313</v>
      </c>
      <c r="AB43" s="47">
        <f t="shared" si="54"/>
        <v>15</v>
      </c>
      <c r="AC43" s="47">
        <f t="shared" si="54"/>
        <v>502.5</v>
      </c>
      <c r="AD43" s="69">
        <f t="shared" si="54"/>
        <v>6037.845632795127</v>
      </c>
      <c r="AE43" s="47">
        <f t="shared" si="54"/>
        <v>12</v>
      </c>
      <c r="AF43" s="47">
        <f t="shared" si="54"/>
        <v>387</v>
      </c>
      <c r="AG43" s="69">
        <f t="shared" si="54"/>
        <v>4242.698517951282</v>
      </c>
      <c r="AH43" s="47">
        <f t="shared" si="54"/>
        <v>14</v>
      </c>
      <c r="AI43" s="47">
        <f t="shared" si="54"/>
        <v>444</v>
      </c>
      <c r="AJ43" s="69">
        <f aca="true" t="shared" si="55" ref="AJ43:BO43">SUM(AJ4:AJ42)</f>
        <v>4681.562698548581</v>
      </c>
      <c r="AK43" s="47">
        <f t="shared" si="55"/>
        <v>11</v>
      </c>
      <c r="AL43" s="47">
        <f t="shared" si="55"/>
        <v>335.5</v>
      </c>
      <c r="AM43" s="69">
        <f t="shared" si="55"/>
        <v>3218.824418351324</v>
      </c>
      <c r="AN43" s="47">
        <f t="shared" si="55"/>
        <v>15</v>
      </c>
      <c r="AO43" s="47">
        <f t="shared" si="55"/>
        <v>444.5</v>
      </c>
      <c r="AP43" s="69">
        <f t="shared" si="55"/>
        <v>3979.438148992293</v>
      </c>
      <c r="AQ43" s="47">
        <f t="shared" si="55"/>
        <v>30</v>
      </c>
      <c r="AR43" s="47">
        <f t="shared" si="55"/>
        <v>861</v>
      </c>
      <c r="AS43" s="69">
        <f t="shared" si="55"/>
        <v>7142.003015136472</v>
      </c>
      <c r="AT43" s="47">
        <f t="shared" si="55"/>
        <v>30</v>
      </c>
      <c r="AU43" s="47">
        <f t="shared" si="55"/>
        <v>829</v>
      </c>
      <c r="AV43" s="69">
        <f t="shared" si="55"/>
        <v>6284.310500242634</v>
      </c>
      <c r="AW43" s="47">
        <f t="shared" si="55"/>
        <v>30</v>
      </c>
      <c r="AX43" s="69">
        <f t="shared" si="55"/>
        <v>800</v>
      </c>
      <c r="AY43" s="69">
        <f t="shared" si="55"/>
        <v>5570.618355547534</v>
      </c>
      <c r="AZ43" s="47">
        <f t="shared" si="55"/>
        <v>27</v>
      </c>
      <c r="BA43" s="69">
        <f t="shared" si="55"/>
        <v>700.5</v>
      </c>
      <c r="BB43" s="69">
        <f t="shared" si="55"/>
        <v>4567.42792369741</v>
      </c>
      <c r="BC43" s="47">
        <f t="shared" si="55"/>
        <v>30</v>
      </c>
      <c r="BD43" s="69">
        <f t="shared" si="55"/>
        <v>747</v>
      </c>
      <c r="BE43" s="69">
        <f t="shared" si="55"/>
        <v>4417.057236980063</v>
      </c>
      <c r="BF43" s="47">
        <f t="shared" si="55"/>
        <v>30</v>
      </c>
      <c r="BG43" s="47">
        <f t="shared" si="55"/>
        <v>710</v>
      </c>
      <c r="BH43" s="69">
        <f t="shared" si="55"/>
        <v>3717.728490023166</v>
      </c>
      <c r="BI43" s="47">
        <f t="shared" si="55"/>
        <v>30</v>
      </c>
      <c r="BJ43" s="47">
        <f t="shared" si="55"/>
        <v>677</v>
      </c>
      <c r="BK43" s="69">
        <f t="shared" si="55"/>
        <v>3163.8683430605906</v>
      </c>
      <c r="BL43" s="47">
        <f t="shared" si="55"/>
        <v>30</v>
      </c>
      <c r="BM43" s="47">
        <f t="shared" si="55"/>
        <v>654</v>
      </c>
      <c r="BN43" s="69">
        <f t="shared" si="55"/>
        <v>2813.0666631644995</v>
      </c>
      <c r="BO43" s="47">
        <f t="shared" si="55"/>
        <v>30</v>
      </c>
      <c r="BP43" s="47">
        <f aca="true" t="shared" si="56" ref="BP43:CC43">SUM(BP4:BP42)</f>
        <v>628</v>
      </c>
      <c r="BQ43" s="69">
        <f t="shared" si="56"/>
        <v>2452.594706485497</v>
      </c>
      <c r="BR43" s="47">
        <f t="shared" si="56"/>
        <v>30</v>
      </c>
      <c r="BS43" s="47">
        <f t="shared" si="56"/>
        <v>588</v>
      </c>
      <c r="BT43" s="69">
        <f t="shared" si="56"/>
        <v>1960.703692862308</v>
      </c>
      <c r="BU43" s="47">
        <f t="shared" si="56"/>
        <v>30</v>
      </c>
      <c r="BV43" s="47">
        <f t="shared" si="56"/>
        <v>566</v>
      </c>
      <c r="BW43" s="69">
        <f t="shared" si="56"/>
        <v>1728.4422790738909</v>
      </c>
      <c r="BX43" s="47">
        <f t="shared" si="56"/>
        <v>30</v>
      </c>
      <c r="BY43" s="47">
        <f t="shared" si="56"/>
        <v>546</v>
      </c>
      <c r="BZ43" s="69">
        <f t="shared" si="56"/>
        <v>1527.5204762093817</v>
      </c>
      <c r="CA43" s="159">
        <f t="shared" si="56"/>
        <v>60</v>
      </c>
      <c r="CB43" s="47">
        <f t="shared" si="56"/>
        <v>966</v>
      </c>
      <c r="CC43" s="69">
        <f t="shared" si="56"/>
        <v>2067.285530493758</v>
      </c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2"/>
      <c r="CU43" s="42"/>
      <c r="CV43" s="42"/>
      <c r="CW43" s="42"/>
    </row>
    <row r="44" spans="1:101" s="41" customFormat="1" ht="12.75">
      <c r="A44" s="67" t="s">
        <v>49</v>
      </c>
      <c r="B44" s="68"/>
      <c r="C44" s="68"/>
      <c r="D44" s="53">
        <f>E43/D43</f>
        <v>36.083333333333336</v>
      </c>
      <c r="E44" s="53"/>
      <c r="F44" s="53"/>
      <c r="G44" s="53">
        <f>H43/G43</f>
        <v>35.142857142857146</v>
      </c>
      <c r="H44" s="53"/>
      <c r="I44" s="53"/>
      <c r="J44" s="53">
        <f>K43/J43</f>
        <v>33.4</v>
      </c>
      <c r="K44" s="53"/>
      <c r="L44" s="53"/>
      <c r="M44" s="53">
        <f>N43/M43</f>
        <v>31.958333333333332</v>
      </c>
      <c r="N44" s="53"/>
      <c r="O44" s="53"/>
      <c r="P44" s="53">
        <f>Q43/P43</f>
        <v>31.18</v>
      </c>
      <c r="Q44" s="53"/>
      <c r="R44" s="53"/>
      <c r="S44" s="53">
        <f>T43/S43</f>
        <v>29.653846153846153</v>
      </c>
      <c r="T44" s="53"/>
      <c r="U44" s="53"/>
      <c r="V44" s="53">
        <f>W43/V43</f>
        <v>36.833333333333336</v>
      </c>
      <c r="W44" s="53"/>
      <c r="X44" s="53"/>
      <c r="Y44" s="53">
        <f>Z43/Y43</f>
        <v>34.416666666666664</v>
      </c>
      <c r="Z44" s="53"/>
      <c r="AA44" s="53"/>
      <c r="AB44" s="53">
        <f>AC43/AB43</f>
        <v>33.5</v>
      </c>
      <c r="AC44" s="53"/>
      <c r="AD44" s="53"/>
      <c r="AE44" s="53">
        <f>AF43/AE43</f>
        <v>32.25</v>
      </c>
      <c r="AF44" s="53"/>
      <c r="AG44" s="53"/>
      <c r="AH44" s="53">
        <f>AI43/AH43</f>
        <v>31.714285714285715</v>
      </c>
      <c r="AI44" s="53"/>
      <c r="AJ44" s="53"/>
      <c r="AK44" s="53">
        <f>AL43/AK43</f>
        <v>30.5</v>
      </c>
      <c r="AL44" s="53"/>
      <c r="AM44" s="53"/>
      <c r="AN44" s="53">
        <f>AO43/AN43</f>
        <v>29.633333333333333</v>
      </c>
      <c r="AO44" s="53"/>
      <c r="AP44" s="53"/>
      <c r="AQ44" s="53">
        <f>AR43/AQ43</f>
        <v>28.7</v>
      </c>
      <c r="AR44" s="53"/>
      <c r="AS44" s="53"/>
      <c r="AT44" s="53">
        <f>AU43/AT43</f>
        <v>27.633333333333333</v>
      </c>
      <c r="AU44" s="53"/>
      <c r="AV44" s="53"/>
      <c r="AW44" s="53">
        <f>AX43/AW43</f>
        <v>26.666666666666668</v>
      </c>
      <c r="AX44" s="53"/>
      <c r="AY44" s="53"/>
      <c r="AZ44" s="53">
        <f>BA43/AZ43</f>
        <v>25.944444444444443</v>
      </c>
      <c r="BA44" s="53"/>
      <c r="BB44" s="53"/>
      <c r="BC44" s="53">
        <f>BD43/BC43</f>
        <v>24.9</v>
      </c>
      <c r="BD44" s="53"/>
      <c r="BE44" s="53"/>
      <c r="BF44" s="53">
        <f>BG43/BF43</f>
        <v>23.666666666666668</v>
      </c>
      <c r="BG44" s="53"/>
      <c r="BH44" s="53"/>
      <c r="BI44" s="53">
        <f>BJ43/BI43</f>
        <v>22.566666666666666</v>
      </c>
      <c r="BJ44" s="53"/>
      <c r="BK44" s="53"/>
      <c r="BL44" s="53">
        <f>BM43/BL43</f>
        <v>21.8</v>
      </c>
      <c r="BM44" s="53"/>
      <c r="BN44" s="53"/>
      <c r="BO44" s="53">
        <f>BP43/BO43</f>
        <v>20.933333333333334</v>
      </c>
      <c r="BP44" s="53"/>
      <c r="BQ44" s="53"/>
      <c r="BR44" s="53">
        <f>BS43/BR43</f>
        <v>19.6</v>
      </c>
      <c r="BS44" s="53"/>
      <c r="BT44" s="53"/>
      <c r="BU44" s="53">
        <f>BV43/BU43</f>
        <v>18.866666666666667</v>
      </c>
      <c r="BV44" s="53"/>
      <c r="BW44" s="53"/>
      <c r="BX44" s="53">
        <f>BY43/BX43</f>
        <v>18.2</v>
      </c>
      <c r="BY44" s="53"/>
      <c r="BZ44" s="53"/>
      <c r="CA44" s="70">
        <f>CB43/CA43</f>
        <v>16.1</v>
      </c>
      <c r="CB44" s="53"/>
      <c r="CC44" s="53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42"/>
      <c r="CU44" s="42"/>
      <c r="CV44" s="42"/>
      <c r="CW44" s="42"/>
    </row>
    <row r="45" spans="1:101" s="41" customFormat="1" ht="12.75">
      <c r="A45" s="67" t="s">
        <v>3</v>
      </c>
      <c r="B45" s="68"/>
      <c r="C45" s="68"/>
      <c r="D45" s="47">
        <v>10</v>
      </c>
      <c r="E45" s="47"/>
      <c r="F45" s="47"/>
      <c r="G45" s="47">
        <v>10</v>
      </c>
      <c r="H45" s="47"/>
      <c r="I45" s="47"/>
      <c r="J45" s="47">
        <v>13</v>
      </c>
      <c r="K45" s="47"/>
      <c r="L45" s="47"/>
      <c r="M45" s="47">
        <v>20</v>
      </c>
      <c r="N45" s="47"/>
      <c r="O45" s="47"/>
      <c r="P45" s="47">
        <v>24</v>
      </c>
      <c r="Q45" s="47"/>
      <c r="R45" s="47"/>
      <c r="S45" s="47">
        <v>33</v>
      </c>
      <c r="T45" s="47"/>
      <c r="U45" s="47"/>
      <c r="V45" s="47">
        <v>14</v>
      </c>
      <c r="W45" s="47"/>
      <c r="X45" s="47"/>
      <c r="Y45" s="47">
        <v>8</v>
      </c>
      <c r="Z45" s="47"/>
      <c r="AA45" s="47"/>
      <c r="AB45" s="47">
        <v>13</v>
      </c>
      <c r="AC45" s="47"/>
      <c r="AD45" s="47"/>
      <c r="AE45" s="47">
        <v>14</v>
      </c>
      <c r="AF45" s="47"/>
      <c r="AG45" s="47"/>
      <c r="AH45" s="47">
        <v>21</v>
      </c>
      <c r="AI45" s="47"/>
      <c r="AJ45" s="47"/>
      <c r="AK45" s="47">
        <v>28</v>
      </c>
      <c r="AL45" s="47"/>
      <c r="AM45" s="47"/>
      <c r="AN45" s="47">
        <v>37</v>
      </c>
      <c r="AO45" s="47"/>
      <c r="AP45" s="47"/>
      <c r="AQ45" s="47">
        <v>32</v>
      </c>
      <c r="AR45" s="47"/>
      <c r="AS45" s="47"/>
      <c r="AT45" s="47">
        <v>44</v>
      </c>
      <c r="AU45" s="47"/>
      <c r="AV45" s="47"/>
      <c r="AW45" s="47">
        <v>47</v>
      </c>
      <c r="AX45" s="47"/>
      <c r="AY45" s="47"/>
      <c r="AZ45" s="47">
        <v>44</v>
      </c>
      <c r="BA45" s="47"/>
      <c r="BB45" s="47"/>
      <c r="BC45" s="47">
        <v>44</v>
      </c>
      <c r="BD45" s="47"/>
      <c r="BE45" s="47"/>
      <c r="BF45" s="47">
        <v>41</v>
      </c>
      <c r="BG45" s="47"/>
      <c r="BH45" s="47"/>
      <c r="BI45" s="47">
        <v>24</v>
      </c>
      <c r="BJ45" s="47"/>
      <c r="BK45" s="47"/>
      <c r="BL45" s="47">
        <v>15</v>
      </c>
      <c r="BM45" s="47"/>
      <c r="BN45" s="47"/>
      <c r="BO45" s="47">
        <v>11</v>
      </c>
      <c r="BP45" s="47"/>
      <c r="BQ45" s="47"/>
      <c r="BR45" s="47">
        <v>12</v>
      </c>
      <c r="BS45" s="47"/>
      <c r="BT45" s="47"/>
      <c r="BU45" s="47">
        <v>21</v>
      </c>
      <c r="BV45" s="47"/>
      <c r="BW45" s="47"/>
      <c r="BX45" s="47">
        <v>28</v>
      </c>
      <c r="BY45" s="47"/>
      <c r="BZ45" s="47"/>
      <c r="CA45" s="57">
        <v>64</v>
      </c>
      <c r="CB45" s="47"/>
      <c r="CC45" s="47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2"/>
      <c r="CU45" s="42"/>
      <c r="CV45" s="42"/>
      <c r="CW45" s="42"/>
    </row>
    <row r="46" spans="1:101" s="41" customFormat="1" ht="12.75">
      <c r="A46" s="67" t="s">
        <v>4</v>
      </c>
      <c r="B46" s="68"/>
      <c r="C46" s="68"/>
      <c r="D46" s="72">
        <v>12</v>
      </c>
      <c r="E46" s="72"/>
      <c r="F46" s="72"/>
      <c r="G46" s="72">
        <v>16</v>
      </c>
      <c r="H46" s="72"/>
      <c r="I46" s="72"/>
      <c r="J46" s="72">
        <v>20</v>
      </c>
      <c r="K46" s="72"/>
      <c r="L46" s="72"/>
      <c r="M46" s="72">
        <v>24</v>
      </c>
      <c r="N46" s="72"/>
      <c r="O46" s="72"/>
      <c r="P46" s="72">
        <v>28</v>
      </c>
      <c r="Q46" s="72"/>
      <c r="R46" s="72"/>
      <c r="S46" s="72">
        <v>32</v>
      </c>
      <c r="T46" s="72"/>
      <c r="U46" s="72"/>
      <c r="V46" s="72">
        <v>8</v>
      </c>
      <c r="W46" s="72"/>
      <c r="X46" s="72"/>
      <c r="Y46" s="72">
        <v>9</v>
      </c>
      <c r="Z46" s="72"/>
      <c r="AA46" s="72"/>
      <c r="AB46" s="72">
        <v>10</v>
      </c>
      <c r="AC46" s="72"/>
      <c r="AD46" s="72"/>
      <c r="AE46" s="72">
        <v>11</v>
      </c>
      <c r="AF46" s="72"/>
      <c r="AG46" s="72"/>
      <c r="AH46" s="72">
        <v>12</v>
      </c>
      <c r="AI46" s="72"/>
      <c r="AJ46" s="72"/>
      <c r="AK46" s="72">
        <v>13</v>
      </c>
      <c r="AL46" s="72"/>
      <c r="AM46" s="72"/>
      <c r="AN46" s="72">
        <v>15</v>
      </c>
      <c r="AO46" s="72"/>
      <c r="AP46" s="72"/>
      <c r="AQ46" s="72">
        <v>40</v>
      </c>
      <c r="AR46" s="72"/>
      <c r="AS46" s="72"/>
      <c r="AT46" s="72">
        <v>50</v>
      </c>
      <c r="AU46" s="72"/>
      <c r="AV46" s="72"/>
      <c r="AW46" s="72">
        <v>60</v>
      </c>
      <c r="AX46" s="72"/>
      <c r="AY46" s="72"/>
      <c r="AZ46" s="72">
        <v>80</v>
      </c>
      <c r="BA46" s="72"/>
      <c r="BB46" s="72"/>
      <c r="BC46" s="72">
        <v>100</v>
      </c>
      <c r="BD46" s="72"/>
      <c r="BE46" s="72"/>
      <c r="BF46" s="72">
        <v>120</v>
      </c>
      <c r="BG46" s="72"/>
      <c r="BH46" s="72"/>
      <c r="BI46" s="69">
        <f>BI48*1000/BI51</f>
        <v>181.41891891891893</v>
      </c>
      <c r="BJ46" s="72"/>
      <c r="BK46" s="72"/>
      <c r="BL46" s="69">
        <f>BL48*1000/BL51</f>
        <v>208.12854442344045</v>
      </c>
      <c r="BM46" s="72"/>
      <c r="BN46" s="72"/>
      <c r="BO46" s="69">
        <f>BO48*1000/BO51</f>
        <v>260.40268456375844</v>
      </c>
      <c r="BP46" s="72"/>
      <c r="BQ46" s="72"/>
      <c r="BR46" s="69">
        <f>BR48*1000/BR51</f>
        <v>312.90322580645164</v>
      </c>
      <c r="BS46" s="72"/>
      <c r="BT46" s="72"/>
      <c r="BU46" s="69">
        <f>BU48*1000/BU51</f>
        <v>350.4672897196262</v>
      </c>
      <c r="BV46" s="72"/>
      <c r="BW46" s="72"/>
      <c r="BX46" s="69">
        <f>BX48*1000/BX51</f>
        <v>421.27659574468083</v>
      </c>
      <c r="BY46" s="72"/>
      <c r="BZ46" s="72"/>
      <c r="CA46" s="73">
        <f>CA48*1000/CA51</f>
        <v>725.8312020460357</v>
      </c>
      <c r="CB46" s="72"/>
      <c r="CC46" s="72"/>
      <c r="CD46" s="74"/>
      <c r="CE46" s="74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2"/>
      <c r="CU46" s="42"/>
      <c r="CV46" s="42"/>
      <c r="CW46" s="42"/>
    </row>
    <row r="47" spans="1:101" s="41" customFormat="1" ht="12.75">
      <c r="A47" s="67" t="s">
        <v>149</v>
      </c>
      <c r="B47" s="68"/>
      <c r="C47" s="6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>
        <v>6.875</v>
      </c>
      <c r="AR47" s="53"/>
      <c r="AS47" s="53"/>
      <c r="AT47" s="53">
        <v>5.895</v>
      </c>
      <c r="AU47" s="53"/>
      <c r="AV47" s="53"/>
      <c r="AW47" s="53">
        <v>5.345</v>
      </c>
      <c r="AX47" s="53"/>
      <c r="AY47" s="53"/>
      <c r="AZ47" s="53">
        <v>4.2</v>
      </c>
      <c r="BA47" s="53"/>
      <c r="BB47" s="53"/>
      <c r="BC47" s="53">
        <v>4.32</v>
      </c>
      <c r="BD47" s="53"/>
      <c r="BE47" s="53"/>
      <c r="BF47" s="53">
        <v>3.55</v>
      </c>
      <c r="BG47" s="53"/>
      <c r="BH47" s="53"/>
      <c r="BI47" s="53">
        <v>2.96</v>
      </c>
      <c r="BJ47" s="53"/>
      <c r="BK47" s="53"/>
      <c r="BL47" s="53">
        <v>2.645</v>
      </c>
      <c r="BM47" s="53"/>
      <c r="BN47" s="53"/>
      <c r="BO47" s="53">
        <v>2.235</v>
      </c>
      <c r="BP47" s="53"/>
      <c r="BQ47" s="53"/>
      <c r="BR47" s="53">
        <v>1.86</v>
      </c>
      <c r="BS47" s="53"/>
      <c r="BT47" s="53"/>
      <c r="BU47" s="53">
        <v>1.605</v>
      </c>
      <c r="BV47" s="53"/>
      <c r="BW47" s="53"/>
      <c r="BX47" s="53">
        <v>1.41</v>
      </c>
      <c r="BY47" s="53"/>
      <c r="BZ47" s="53"/>
      <c r="CA47" s="70">
        <v>1.955</v>
      </c>
      <c r="CB47" s="53"/>
      <c r="CC47" s="53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42"/>
      <c r="CU47" s="42"/>
      <c r="CV47" s="42"/>
      <c r="CW47" s="42"/>
    </row>
    <row r="48" spans="1:101" s="41" customFormat="1" ht="12.75">
      <c r="A48" s="67" t="s">
        <v>150</v>
      </c>
      <c r="B48" s="68"/>
      <c r="C48" s="68"/>
      <c r="D48" s="53"/>
      <c r="E48" s="47"/>
      <c r="F48" s="47"/>
      <c r="G48" s="53"/>
      <c r="H48" s="47"/>
      <c r="I48" s="4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>
        <f>AQ46*AQ51/1000</f>
        <v>9.166666666666666</v>
      </c>
      <c r="AR48" s="53"/>
      <c r="AS48" s="53"/>
      <c r="AT48" s="53">
        <f>AT46*AT51/1000</f>
        <v>9.825</v>
      </c>
      <c r="AU48" s="53"/>
      <c r="AV48" s="53"/>
      <c r="AW48" s="53">
        <f>AW46*AW51/1000</f>
        <v>10.69</v>
      </c>
      <c r="AX48" s="47"/>
      <c r="AY48" s="47"/>
      <c r="AZ48" s="53">
        <f>AZ46*AZ51/1000</f>
        <v>12.444444444444443</v>
      </c>
      <c r="BA48" s="47"/>
      <c r="BB48" s="47"/>
      <c r="BC48" s="53">
        <f>BC46*BC51/1000</f>
        <v>14.4</v>
      </c>
      <c r="BD48" s="47"/>
      <c r="BE48" s="47"/>
      <c r="BF48" s="53">
        <f>BF46*BF51/1000</f>
        <v>14.2</v>
      </c>
      <c r="BG48" s="47"/>
      <c r="BH48" s="47"/>
      <c r="BI48" s="53">
        <f>BI49-2.7</f>
        <v>17.900000000000002</v>
      </c>
      <c r="BJ48" s="53"/>
      <c r="BK48" s="53"/>
      <c r="BL48" s="53">
        <f>BL49-2.7</f>
        <v>18.35</v>
      </c>
      <c r="BM48" s="53"/>
      <c r="BN48" s="53"/>
      <c r="BO48" s="53">
        <f>BO49-2.7</f>
        <v>19.400000000000002</v>
      </c>
      <c r="BP48" s="53"/>
      <c r="BQ48" s="53"/>
      <c r="BR48" s="53">
        <f>BR49-2.7</f>
        <v>19.400000000000002</v>
      </c>
      <c r="BS48" s="53"/>
      <c r="BT48" s="53"/>
      <c r="BU48" s="53">
        <f>BU49-2.7</f>
        <v>18.75</v>
      </c>
      <c r="BV48" s="53"/>
      <c r="BW48" s="53"/>
      <c r="BX48" s="53">
        <f>BX49-2.7</f>
        <v>19.8</v>
      </c>
      <c r="BY48" s="53"/>
      <c r="BZ48" s="53"/>
      <c r="CA48" s="78">
        <f>CA49-3.8</f>
        <v>23.65</v>
      </c>
      <c r="CB48" s="53"/>
      <c r="CC48" s="53"/>
      <c r="CD48" s="45"/>
      <c r="CE48" s="45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42"/>
      <c r="CU48" s="42"/>
      <c r="CV48" s="42"/>
      <c r="CW48" s="42"/>
    </row>
    <row r="49" spans="1:101" s="41" customFormat="1" ht="12.75">
      <c r="A49" s="75" t="s">
        <v>50</v>
      </c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>
        <f>AQ48+13</f>
        <v>22.166666666666664</v>
      </c>
      <c r="AR49" s="77"/>
      <c r="AS49" s="77"/>
      <c r="AT49" s="77">
        <f>AT48+13</f>
        <v>22.825</v>
      </c>
      <c r="AU49" s="77"/>
      <c r="AV49" s="77"/>
      <c r="AW49" s="77">
        <f>AW48+13</f>
        <v>23.689999999999998</v>
      </c>
      <c r="AX49" s="77"/>
      <c r="AY49" s="77"/>
      <c r="AZ49" s="77">
        <f>AZ48+13</f>
        <v>25.444444444444443</v>
      </c>
      <c r="BA49" s="77"/>
      <c r="BB49" s="77"/>
      <c r="BC49" s="77">
        <f>BC48+13</f>
        <v>27.4</v>
      </c>
      <c r="BD49" s="77"/>
      <c r="BE49" s="77"/>
      <c r="BF49" s="77">
        <f>BF48+13</f>
        <v>27.2</v>
      </c>
      <c r="BG49" s="77"/>
      <c r="BH49" s="77"/>
      <c r="BI49" s="77">
        <v>20.6</v>
      </c>
      <c r="BJ49" s="77"/>
      <c r="BK49" s="77"/>
      <c r="BL49" s="77">
        <v>21.05</v>
      </c>
      <c r="BM49" s="77"/>
      <c r="BN49" s="77"/>
      <c r="BO49" s="77">
        <v>22.1</v>
      </c>
      <c r="BP49" s="77"/>
      <c r="BQ49" s="77"/>
      <c r="BR49" s="77">
        <v>22.1</v>
      </c>
      <c r="BS49" s="77"/>
      <c r="BT49" s="77"/>
      <c r="BU49" s="77">
        <v>21.45</v>
      </c>
      <c r="BV49" s="77"/>
      <c r="BW49" s="77"/>
      <c r="BX49" s="77">
        <v>22.5</v>
      </c>
      <c r="BY49" s="77"/>
      <c r="BZ49" s="77"/>
      <c r="CA49" s="78">
        <v>27.45</v>
      </c>
      <c r="CB49" s="77"/>
      <c r="CC49" s="77"/>
      <c r="CD49" s="71"/>
      <c r="CE49" s="71"/>
      <c r="CF49" s="71"/>
      <c r="CG49" s="45"/>
      <c r="CH49" s="45"/>
      <c r="CI49" s="45"/>
      <c r="CJ49" s="45"/>
      <c r="CK49" s="71"/>
      <c r="CL49" s="71"/>
      <c r="CM49" s="71"/>
      <c r="CN49" s="71"/>
      <c r="CO49" s="71"/>
      <c r="CP49" s="71"/>
      <c r="CQ49" s="71"/>
      <c r="CR49" s="71"/>
      <c r="CS49" s="71"/>
      <c r="CT49" s="42"/>
      <c r="CU49" s="42"/>
      <c r="CV49" s="42"/>
      <c r="CW49" s="42"/>
    </row>
    <row r="50" spans="1:101" s="41" customFormat="1" ht="12.75">
      <c r="A50" s="79" t="s">
        <v>51</v>
      </c>
      <c r="B50" s="76"/>
      <c r="C50" s="76"/>
      <c r="D50" s="80" t="s">
        <v>151</v>
      </c>
      <c r="E50" s="80"/>
      <c r="F50" s="80"/>
      <c r="G50" s="80" t="s">
        <v>151</v>
      </c>
      <c r="H50" s="80"/>
      <c r="I50" s="80"/>
      <c r="J50" s="80" t="s">
        <v>151</v>
      </c>
      <c r="K50" s="80"/>
      <c r="L50" s="80"/>
      <c r="M50" s="80" t="s">
        <v>151</v>
      </c>
      <c r="N50" s="80"/>
      <c r="O50" s="80"/>
      <c r="P50" s="80" t="s">
        <v>151</v>
      </c>
      <c r="Q50" s="80"/>
      <c r="R50" s="80"/>
      <c r="S50" s="80" t="s">
        <v>151</v>
      </c>
      <c r="T50" s="80"/>
      <c r="U50" s="80"/>
      <c r="V50" s="80" t="s">
        <v>151</v>
      </c>
      <c r="W50" s="80"/>
      <c r="X50" s="80"/>
      <c r="Y50" s="80" t="s">
        <v>151</v>
      </c>
      <c r="Z50" s="80"/>
      <c r="AA50" s="80"/>
      <c r="AB50" s="80" t="s">
        <v>151</v>
      </c>
      <c r="AC50" s="80"/>
      <c r="AD50" s="80"/>
      <c r="AE50" s="80" t="s">
        <v>151</v>
      </c>
      <c r="AF50" s="80"/>
      <c r="AG50" s="80"/>
      <c r="AH50" s="80" t="s">
        <v>151</v>
      </c>
      <c r="AI50" s="80"/>
      <c r="AJ50" s="80"/>
      <c r="AK50" s="80" t="s">
        <v>151</v>
      </c>
      <c r="AL50" s="80"/>
      <c r="AM50" s="80"/>
      <c r="AN50" s="80" t="s">
        <v>151</v>
      </c>
      <c r="AO50" s="80"/>
      <c r="AP50" s="80"/>
      <c r="AQ50" s="80" t="s">
        <v>52</v>
      </c>
      <c r="AR50" s="80"/>
      <c r="AS50" s="80"/>
      <c r="AT50" s="80" t="s">
        <v>52</v>
      </c>
      <c r="AU50" s="80"/>
      <c r="AV50" s="80"/>
      <c r="AW50" s="80" t="s">
        <v>52</v>
      </c>
      <c r="AX50" s="80"/>
      <c r="AY50" s="80"/>
      <c r="AZ50" s="80" t="s">
        <v>52</v>
      </c>
      <c r="BA50" s="80"/>
      <c r="BB50" s="80"/>
      <c r="BC50" s="80" t="s">
        <v>52</v>
      </c>
      <c r="BD50" s="80"/>
      <c r="BE50" s="80"/>
      <c r="BF50" s="80" t="s">
        <v>52</v>
      </c>
      <c r="BG50" s="80"/>
      <c r="BH50" s="80"/>
      <c r="BI50" s="80" t="s">
        <v>53</v>
      </c>
      <c r="BJ50" s="80"/>
      <c r="BK50" s="80"/>
      <c r="BL50" s="80" t="s">
        <v>53</v>
      </c>
      <c r="BM50" s="80"/>
      <c r="BN50" s="80"/>
      <c r="BO50" s="80" t="s">
        <v>53</v>
      </c>
      <c r="BP50" s="80"/>
      <c r="BQ50" s="80"/>
      <c r="BR50" s="80" t="s">
        <v>53</v>
      </c>
      <c r="BS50" s="80"/>
      <c r="BT50" s="80"/>
      <c r="BU50" s="80" t="s">
        <v>53</v>
      </c>
      <c r="BV50" s="80"/>
      <c r="BW50" s="80"/>
      <c r="BX50" s="80" t="s">
        <v>53</v>
      </c>
      <c r="BY50" s="80"/>
      <c r="BZ50" s="80"/>
      <c r="CA50" s="81" t="s">
        <v>52</v>
      </c>
      <c r="CB50" s="80"/>
      <c r="CC50" s="80"/>
      <c r="CD50" s="71"/>
      <c r="CE50" s="71"/>
      <c r="CF50" s="82"/>
      <c r="CG50" s="52"/>
      <c r="CH50" s="52"/>
      <c r="CI50" s="52"/>
      <c r="CJ50" s="52"/>
      <c r="CK50" s="71"/>
      <c r="CL50" s="71"/>
      <c r="CM50" s="71"/>
      <c r="CN50" s="71"/>
      <c r="CO50" s="71"/>
      <c r="CP50" s="71"/>
      <c r="CQ50" s="71"/>
      <c r="CR50" s="71"/>
      <c r="CS50" s="71"/>
      <c r="CT50" s="42"/>
      <c r="CU50" s="42"/>
      <c r="CV50" s="42"/>
      <c r="CW50" s="42"/>
    </row>
    <row r="51" spans="1:101" s="41" customFormat="1" ht="12.75">
      <c r="A51" s="83" t="s">
        <v>12</v>
      </c>
      <c r="B51" s="44"/>
      <c r="C51" s="44"/>
      <c r="D51" s="84"/>
      <c r="E51" s="48"/>
      <c r="F51" s="48"/>
      <c r="G51" s="84"/>
      <c r="H51" s="48"/>
      <c r="I51" s="48"/>
      <c r="J51" s="84"/>
      <c r="K51" s="48"/>
      <c r="L51" s="48"/>
      <c r="M51" s="84"/>
      <c r="N51" s="48"/>
      <c r="O51" s="48"/>
      <c r="P51" s="84"/>
      <c r="Q51" s="48"/>
      <c r="R51" s="48"/>
      <c r="S51" s="84"/>
      <c r="T51" s="48"/>
      <c r="U51" s="48"/>
      <c r="V51" s="84"/>
      <c r="W51" s="48"/>
      <c r="X51" s="48"/>
      <c r="Y51" s="84"/>
      <c r="Z51" s="48"/>
      <c r="AA51" s="48"/>
      <c r="AB51" s="84"/>
      <c r="AC51" s="48"/>
      <c r="AD51" s="48"/>
      <c r="AE51" s="84"/>
      <c r="AF51" s="48"/>
      <c r="AG51" s="48"/>
      <c r="AH51" s="84"/>
      <c r="AI51" s="48"/>
      <c r="AJ51" s="48"/>
      <c r="AK51" s="84"/>
      <c r="AL51" s="48"/>
      <c r="AM51" s="48"/>
      <c r="AN51" s="84"/>
      <c r="AO51" s="48"/>
      <c r="AP51" s="48"/>
      <c r="AQ51" s="84">
        <f>+AQ47*1000/AQ43</f>
        <v>229.16666666666666</v>
      </c>
      <c r="AR51" s="48"/>
      <c r="AS51" s="48"/>
      <c r="AT51" s="84">
        <f>+AT47*1000/AT43</f>
        <v>196.5</v>
      </c>
      <c r="AU51" s="48"/>
      <c r="AV51" s="48"/>
      <c r="AW51" s="84">
        <f>+AW47*1000/AW43</f>
        <v>178.16666666666666</v>
      </c>
      <c r="AX51" s="48"/>
      <c r="AY51" s="48"/>
      <c r="AZ51" s="84">
        <f>+AZ47*1000/AZ43</f>
        <v>155.55555555555554</v>
      </c>
      <c r="BA51" s="48"/>
      <c r="BB51" s="48"/>
      <c r="BC51" s="84">
        <f>+BC47*1000/BC43</f>
        <v>144</v>
      </c>
      <c r="BD51" s="48"/>
      <c r="BE51" s="48"/>
      <c r="BF51" s="84">
        <f>+BF47*1000/BF43</f>
        <v>118.33333333333333</v>
      </c>
      <c r="BG51" s="48"/>
      <c r="BH51" s="48"/>
      <c r="BI51" s="84">
        <f>+BI47*1000/BI43</f>
        <v>98.66666666666667</v>
      </c>
      <c r="BJ51" s="48"/>
      <c r="BK51" s="48"/>
      <c r="BL51" s="84">
        <f>+BL47*1000/BL43</f>
        <v>88.16666666666667</v>
      </c>
      <c r="BM51" s="48"/>
      <c r="BN51" s="48"/>
      <c r="BO51" s="84">
        <f>+BO47*1000/BO43</f>
        <v>74.5</v>
      </c>
      <c r="BP51" s="48"/>
      <c r="BQ51" s="48"/>
      <c r="BR51" s="84">
        <f>+BR47*1000/BR43</f>
        <v>62</v>
      </c>
      <c r="BS51" s="48"/>
      <c r="BT51" s="48"/>
      <c r="BU51" s="84">
        <f>+BU47*1000/BU43</f>
        <v>53.5</v>
      </c>
      <c r="BV51" s="48"/>
      <c r="BW51" s="48"/>
      <c r="BX51" s="84">
        <f>+BX47*1000/BX43</f>
        <v>47</v>
      </c>
      <c r="BY51" s="48"/>
      <c r="BZ51" s="48"/>
      <c r="CA51" s="85">
        <f>+CA47*1000/CA43</f>
        <v>32.583333333333336</v>
      </c>
      <c r="CB51" s="48"/>
      <c r="CC51" s="48"/>
      <c r="CD51" s="45"/>
      <c r="CE51" s="45"/>
      <c r="CF51" s="74"/>
      <c r="CG51" s="45"/>
      <c r="CH51" s="45"/>
      <c r="CI51" s="45"/>
      <c r="CJ51" s="45"/>
      <c r="CK51" s="45"/>
      <c r="CL51" s="45"/>
      <c r="CM51" s="45"/>
      <c r="CN51" s="45"/>
      <c r="CO51" s="74"/>
      <c r="CP51" s="45"/>
      <c r="CQ51" s="45"/>
      <c r="CR51" s="45"/>
      <c r="CS51" s="45"/>
      <c r="CT51" s="42"/>
      <c r="CU51" s="42"/>
      <c r="CV51" s="42"/>
      <c r="CW51" s="42"/>
    </row>
    <row r="52" spans="1:119" s="41" customFormat="1" ht="12.75">
      <c r="A52" s="41" t="s">
        <v>152</v>
      </c>
      <c r="G52" s="40"/>
      <c r="K52" s="48"/>
      <c r="Q52" s="149"/>
      <c r="R52" s="149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</row>
    <row r="53" ht="12.75">
      <c r="K53" s="41"/>
    </row>
    <row r="54" spans="16:19" ht="12.75">
      <c r="P54" s="163"/>
      <c r="Q54" s="162" t="s">
        <v>65</v>
      </c>
      <c r="S54" s="86" t="s">
        <v>173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水産試験場鹿島分場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mitine</dc:creator>
  <cp:keywords/>
  <dc:description/>
  <cp:lastModifiedBy>mitine</cp:lastModifiedBy>
  <dcterms:created xsi:type="dcterms:W3CDTF">2008-12-09T07:08:20Z</dcterms:created>
  <dcterms:modified xsi:type="dcterms:W3CDTF">2008-12-10T01:07:32Z</dcterms:modified>
  <cp:category/>
  <cp:version/>
  <cp:contentType/>
  <cp:contentStatus/>
</cp:coreProperties>
</file>