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島根県教育センター共有\01部署\05研修\01新任教職員研修\R04\R05新任研　様式集\R5年度版\１初任者研修に係る様式\(1)初任者研修に係る研修体制表\R5体制表最終版\"/>
    </mc:Choice>
  </mc:AlternateContent>
  <bookViews>
    <workbookView xWindow="-105" yWindow="-105" windowWidth="23250" windowHeight="12570"/>
  </bookViews>
  <sheets>
    <sheet name="拠１" sheetId="19" r:id="rId1"/>
    <sheet name="拠２" sheetId="16" r:id="rId2"/>
    <sheet name="中　拠3(A)" sheetId="37" r:id="rId3"/>
    <sheet name="中　拠3(B) " sheetId="38" r:id="rId4"/>
    <sheet name="中　拠3(C)  " sheetId="39" r:id="rId5"/>
  </sheets>
  <externalReferences>
    <externalReference r:id="rId6"/>
  </externalReferences>
  <definedNames>
    <definedName name="_xlnm.Print_Area" localSheetId="0">拠１!$B$1:$S$39</definedName>
    <definedName name="_xlnm.Print_Area" localSheetId="1">拠２!$B$1:$AE$39</definedName>
    <definedName name="_xlnm.Print_Area" localSheetId="2">'中　拠3(A)'!$B$1:$AC$50</definedName>
    <definedName name="_xlnm.Print_Area" localSheetId="3">'中　拠3(B) '!$B$1:$AC$50</definedName>
    <definedName name="_xlnm.Print_Area" localSheetId="4">'中　拠3(C)  '!$B$1:$AC$50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9" l="1"/>
  <c r="U9" i="39"/>
  <c r="V17" i="39"/>
  <c r="V17" i="38"/>
  <c r="U9" i="38"/>
  <c r="E9" i="38"/>
  <c r="V17" i="37"/>
  <c r="U9" i="37"/>
  <c r="E9" i="37"/>
  <c r="S27" i="19" l="1"/>
  <c r="S26" i="19"/>
  <c r="S25" i="19"/>
  <c r="Q27" i="19"/>
  <c r="Q26" i="19"/>
  <c r="Q25" i="19"/>
  <c r="Q17" i="39"/>
  <c r="Q17" i="38"/>
  <c r="Q17" i="37"/>
  <c r="Z35" i="39"/>
  <c r="Y34" i="39"/>
  <c r="Z34" i="39" s="1"/>
  <c r="X34" i="39"/>
  <c r="Z36" i="39" s="1"/>
  <c r="P31" i="39"/>
  <c r="G31" i="39"/>
  <c r="E31" i="39"/>
  <c r="C31" i="39"/>
  <c r="P30" i="39"/>
  <c r="G30" i="39"/>
  <c r="E30" i="39"/>
  <c r="C30" i="39"/>
  <c r="P29" i="39"/>
  <c r="E29" i="39"/>
  <c r="C29" i="39"/>
  <c r="C28" i="39"/>
  <c r="C27" i="39"/>
  <c r="P25" i="39"/>
  <c r="P24" i="39"/>
  <c r="G24" i="39"/>
  <c r="E24" i="39"/>
  <c r="P23" i="39"/>
  <c r="G23" i="39"/>
  <c r="E23" i="39"/>
  <c r="BP16" i="39"/>
  <c r="BP15" i="39"/>
  <c r="G29" i="39" s="1"/>
  <c r="V15" i="39"/>
  <c r="AD13" i="39"/>
  <c r="P33" i="39"/>
  <c r="C3" i="39"/>
  <c r="P32" i="39" l="1"/>
  <c r="Z35" i="38" l="1"/>
  <c r="Y34" i="38"/>
  <c r="Z34" i="38" s="1"/>
  <c r="X34" i="38"/>
  <c r="Z36" i="38" s="1"/>
  <c r="P31" i="38"/>
  <c r="G31" i="38"/>
  <c r="E31" i="38"/>
  <c r="C31" i="38"/>
  <c r="P30" i="38"/>
  <c r="G30" i="38"/>
  <c r="E30" i="38"/>
  <c r="C30" i="38"/>
  <c r="P29" i="38"/>
  <c r="E29" i="38"/>
  <c r="C29" i="38"/>
  <c r="C28" i="38"/>
  <c r="C27" i="38"/>
  <c r="P25" i="38"/>
  <c r="P24" i="38"/>
  <c r="G24" i="38"/>
  <c r="E24" i="38"/>
  <c r="P23" i="38"/>
  <c r="G23" i="38"/>
  <c r="E23" i="38"/>
  <c r="BP16" i="38"/>
  <c r="BP15" i="38"/>
  <c r="G29" i="38" s="1"/>
  <c r="V15" i="38"/>
  <c r="AD13" i="38"/>
  <c r="P33" i="38"/>
  <c r="C3" i="38"/>
  <c r="Z35" i="37"/>
  <c r="Y34" i="37"/>
  <c r="Z34" i="37" s="1"/>
  <c r="X34" i="37"/>
  <c r="Z36" i="37" s="1"/>
  <c r="P31" i="37"/>
  <c r="G31" i="37"/>
  <c r="E31" i="37"/>
  <c r="C31" i="37"/>
  <c r="P30" i="37"/>
  <c r="G30" i="37"/>
  <c r="E30" i="37"/>
  <c r="C30" i="37"/>
  <c r="P29" i="37"/>
  <c r="E29" i="37"/>
  <c r="C29" i="37"/>
  <c r="C28" i="37"/>
  <c r="C27" i="37"/>
  <c r="P25" i="37"/>
  <c r="P24" i="37"/>
  <c r="G24" i="37"/>
  <c r="E24" i="37"/>
  <c r="P23" i="37"/>
  <c r="G23" i="37"/>
  <c r="E23" i="37"/>
  <c r="BP16" i="37"/>
  <c r="BP15" i="37"/>
  <c r="G29" i="37" s="1"/>
  <c r="V15" i="37"/>
  <c r="AD13" i="37"/>
  <c r="P33" i="37"/>
  <c r="C3" i="37"/>
  <c r="P32" i="38" l="1"/>
  <c r="P32" i="37"/>
  <c r="Q6" i="16" l="1"/>
  <c r="L23" i="16" l="1"/>
  <c r="U23" i="16" l="1"/>
  <c r="U10" i="16"/>
  <c r="M10" i="16"/>
  <c r="AA25" i="16"/>
  <c r="X35" i="16" l="1"/>
  <c r="X34" i="16"/>
  <c r="X33" i="16"/>
  <c r="X21" i="16"/>
  <c r="X20" i="16"/>
  <c r="AC10" i="16"/>
  <c r="AB25" i="16"/>
  <c r="AC25" i="16"/>
  <c r="AD25" i="16"/>
  <c r="AE25" i="16"/>
  <c r="AA26" i="16"/>
  <c r="AB26" i="16"/>
  <c r="AC26" i="16"/>
  <c r="AD26" i="16"/>
  <c r="AE26" i="16"/>
  <c r="AA27" i="16"/>
  <c r="AB27" i="16"/>
  <c r="AC27" i="16"/>
  <c r="AD27" i="16"/>
  <c r="AE27" i="16"/>
  <c r="AA28" i="16"/>
  <c r="AB28" i="16"/>
  <c r="AC28" i="16"/>
  <c r="AD28" i="16"/>
  <c r="AE28" i="16"/>
  <c r="AA29" i="16"/>
  <c r="AB29" i="16"/>
  <c r="AC29" i="16"/>
  <c r="AD29" i="16"/>
  <c r="AE29" i="16"/>
  <c r="AA30" i="16"/>
  <c r="AB30" i="16"/>
  <c r="AC30" i="16"/>
  <c r="AD30" i="16"/>
  <c r="AE30" i="16"/>
  <c r="AA31" i="16"/>
  <c r="AB31" i="16"/>
  <c r="AC31" i="16"/>
  <c r="AD31" i="16"/>
  <c r="AE31" i="16"/>
  <c r="AA32" i="16"/>
  <c r="AB32" i="16"/>
  <c r="AC32" i="16"/>
  <c r="AD32" i="16"/>
  <c r="AE32" i="16"/>
  <c r="AA33" i="16"/>
  <c r="AB33" i="16"/>
  <c r="AC33" i="16"/>
  <c r="AD33" i="16"/>
  <c r="AE33" i="16"/>
  <c r="Q7" i="16"/>
  <c r="Y19" i="16" l="1"/>
  <c r="X32" i="16"/>
  <c r="Y31" i="16" s="1"/>
  <c r="AE4" i="19" l="1"/>
  <c r="L3" i="19"/>
  <c r="T20" i="19" l="1"/>
  <c r="R34" i="19"/>
  <c r="P34" i="19"/>
  <c r="N34" i="19"/>
  <c r="L34" i="19"/>
  <c r="N33" i="19"/>
  <c r="J34" i="19"/>
  <c r="H34" i="19"/>
  <c r="J33" i="19"/>
  <c r="H33" i="19"/>
  <c r="F34" i="19"/>
  <c r="D34" i="19"/>
  <c r="F33" i="19"/>
  <c r="C34" i="19"/>
  <c r="B34" i="19"/>
  <c r="C33" i="19"/>
  <c r="P35" i="16"/>
  <c r="H35" i="16"/>
  <c r="P21" i="16"/>
  <c r="H21" i="16"/>
  <c r="M23" i="16"/>
  <c r="E23" i="16"/>
  <c r="D23" i="16"/>
  <c r="E10" i="16"/>
  <c r="J36" i="19"/>
  <c r="H36" i="19"/>
  <c r="J35" i="19"/>
  <c r="H35" i="19"/>
  <c r="J32" i="19"/>
  <c r="H32" i="19"/>
  <c r="H31" i="19"/>
  <c r="J31" i="19"/>
  <c r="R36" i="19"/>
  <c r="R35" i="19"/>
  <c r="P36" i="19"/>
  <c r="P35" i="19"/>
  <c r="N36" i="19"/>
  <c r="L36" i="19"/>
  <c r="N35" i="19"/>
  <c r="L35" i="19"/>
  <c r="N32" i="19"/>
  <c r="N31" i="19"/>
  <c r="F36" i="19"/>
  <c r="D36" i="19"/>
  <c r="F35" i="19"/>
  <c r="D35" i="19"/>
  <c r="F32" i="19"/>
  <c r="F31" i="19"/>
  <c r="C36" i="19"/>
  <c r="B36" i="19"/>
  <c r="C35" i="19"/>
  <c r="B35" i="19"/>
  <c r="C32" i="19"/>
  <c r="T8" i="19"/>
  <c r="H34" i="16"/>
  <c r="P33" i="16"/>
  <c r="H33" i="16"/>
  <c r="P20" i="16"/>
  <c r="H20" i="16"/>
  <c r="P34" i="16"/>
  <c r="H32" i="16" l="1"/>
  <c r="P32" i="16"/>
  <c r="Q31" i="16" s="1"/>
  <c r="Q19" i="16"/>
  <c r="I19" i="16"/>
  <c r="I31" i="16"/>
</calcChain>
</file>

<file path=xl/comments1.xml><?xml version="1.0" encoding="utf-8"?>
<comments xmlns="http://schemas.openxmlformats.org/spreadsheetml/2006/main">
  <authors>
    <author>Windows ユーザー</author>
    <author>今田　寿夫</author>
    <author>infoma-0903-0002</author>
  </authors>
  <commentList>
    <comment ref="C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松江・出雲・隠岐教育事務所管内の学校は、「島根県教育センター所長様」
浜田・益田教育事務所管内の学校は、「島根県教育センター浜田教育センター長様」
を選択する</t>
        </r>
      </text>
    </comment>
    <comment ref="V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松江・出雲・隠岐教育事務所管内の学校は、「島根県教育センター所長様」
浜田・益田教育事務所管内の学校は、「島根県教育センター浜田教育センター長様」
を選択する</t>
        </r>
      </text>
    </comment>
    <comment ref="G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リストから選択する</t>
        </r>
      </text>
    </comment>
    <comment ref="G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P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2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2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P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  <scheme val="major"/>
          </rPr>
          <t>リストから選択する</t>
        </r>
      </text>
    </comment>
    <comment ref="P23" authorId="0" shapeId="0">
      <text>
        <r>
          <rPr>
            <b/>
            <sz val="9"/>
            <color indexed="81"/>
            <rFont val="ＭＳ Ｐゴシック"/>
            <family val="3"/>
            <charset val="128"/>
            <scheme val="major"/>
          </rPr>
          <t>リストから選択する</t>
        </r>
      </text>
    </comment>
    <comment ref="L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Q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  <comment ref="S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  <comment ref="L26" authorId="0" shapeId="0">
      <text>
        <r>
          <rPr>
            <b/>
            <sz val="9"/>
            <color indexed="81"/>
            <rFont val="ＭＳ Ｐゴシック"/>
            <family val="3"/>
            <charset val="128"/>
            <scheme val="major"/>
          </rPr>
          <t>リストから選択する</t>
        </r>
      </text>
    </comment>
    <comment ref="S26" authorId="0" shape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Ｎｏ．３から自動入力</t>
        </r>
      </text>
    </comment>
    <comment ref="L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Q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  <comment ref="S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</commentList>
</comments>
</file>

<file path=xl/comments2.xml><?xml version="1.0" encoding="utf-8"?>
<comments xmlns="http://schemas.openxmlformats.org/spreadsheetml/2006/main">
  <authors>
    <author>infoma-0903-0002</author>
    <author>今田　寿夫</author>
  </authors>
  <commentLis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No.１から自動入力
No.１から自動入力</t>
        </r>
      </text>
    </comment>
    <comment ref="Q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E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AC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20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20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20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21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21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21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D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E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L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4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4" authorId="0" shapeId="0">
      <text>
        <r>
          <rPr>
            <sz val="9"/>
            <color indexed="81"/>
            <rFont val="ＭＳ 明朝"/>
            <family val="1"/>
            <charset val="128"/>
          </rPr>
          <t>自動入力</t>
        </r>
      </text>
    </comment>
    <comment ref="X34" authorId="0" shapeId="0">
      <text>
        <r>
          <rPr>
            <sz val="9"/>
            <color indexed="81"/>
            <rFont val="ＭＳ 明朝"/>
            <family val="1"/>
            <charset val="128"/>
          </rPr>
          <t>自動入力</t>
        </r>
      </text>
    </comment>
    <comment ref="H35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5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35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</commentList>
</comments>
</file>

<file path=xl/comments3.xml><?xml version="1.0" encoding="utf-8"?>
<comments xmlns="http://schemas.openxmlformats.org/spreadsheetml/2006/main">
  <authors>
    <author>今田　寿夫</author>
    <author>平山哲也</author>
    <author>owner</author>
  </authors>
  <commentLis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V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V1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V13のセルから
自動入力</t>
        </r>
      </text>
    </comment>
    <comment ref="V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</commentList>
</comments>
</file>

<file path=xl/comments4.xml><?xml version="1.0" encoding="utf-8"?>
<comments xmlns="http://schemas.openxmlformats.org/spreadsheetml/2006/main">
  <authors>
    <author>今田　寿夫</author>
    <author>平山哲也</author>
    <author>owner</author>
  </authors>
  <commentLis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V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V1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V13のセルから
自動入力</t>
        </r>
      </text>
    </comment>
    <comment ref="V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</commentList>
</comments>
</file>

<file path=xl/comments5.xml><?xml version="1.0" encoding="utf-8"?>
<comments xmlns="http://schemas.openxmlformats.org/spreadsheetml/2006/main">
  <authors>
    <author>今田　寿夫</author>
    <author>平山哲也</author>
    <author>owner</author>
  </authors>
  <commentLis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V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V1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V13のセルから
自動入力</t>
        </r>
      </text>
    </comment>
    <comment ref="V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</commentList>
</comments>
</file>

<file path=xl/sharedStrings.xml><?xml version="1.0" encoding="utf-8"?>
<sst xmlns="http://schemas.openxmlformats.org/spreadsheetml/2006/main" count="421" uniqueCount="145">
  <si>
    <t>校長名</t>
    <rPh sb="0" eb="3">
      <t>コウチョウメイ</t>
    </rPh>
    <phoneticPr fontId="1"/>
  </si>
  <si>
    <t>１．研修体制に係る表</t>
    <rPh sb="2" eb="4">
      <t>ケンシュウ</t>
    </rPh>
    <rPh sb="4" eb="6">
      <t>タイセイ</t>
    </rPh>
    <rPh sb="7" eb="8">
      <t>カカ</t>
    </rPh>
    <rPh sb="9" eb="10">
      <t>ヒョウ</t>
    </rPh>
    <phoneticPr fontId="1"/>
  </si>
  <si>
    <t>免許</t>
    <rPh sb="0" eb="2">
      <t>メンキョ</t>
    </rPh>
    <phoneticPr fontId="1"/>
  </si>
  <si>
    <t>Ａ</t>
    <phoneticPr fontId="1"/>
  </si>
  <si>
    <t>校内指導教員氏名</t>
    <rPh sb="0" eb="2">
      <t>コウナイ</t>
    </rPh>
    <rPh sb="2" eb="4">
      <t>シドウ</t>
    </rPh>
    <rPh sb="4" eb="6">
      <t>キョウイン</t>
    </rPh>
    <rPh sb="6" eb="8">
      <t>シメイ</t>
    </rPh>
    <phoneticPr fontId="1"/>
  </si>
  <si>
    <t>非常勤講師</t>
    <rPh sb="0" eb="3">
      <t>ヒジョウキン</t>
    </rPh>
    <rPh sb="3" eb="5">
      <t>コウシ</t>
    </rPh>
    <phoneticPr fontId="1"/>
  </si>
  <si>
    <t>校内指導教員</t>
    <rPh sb="0" eb="2">
      <t>コウナイ</t>
    </rPh>
    <rPh sb="2" eb="4">
      <t>シドウ</t>
    </rPh>
    <rPh sb="4" eb="6">
      <t>キョウイン</t>
    </rPh>
    <phoneticPr fontId="1"/>
  </si>
  <si>
    <t>教職経験年数</t>
    <rPh sb="0" eb="2">
      <t>キョウショク</t>
    </rPh>
    <rPh sb="2" eb="4">
      <t>ケイケン</t>
    </rPh>
    <rPh sb="4" eb="6">
      <t>ネンスウ</t>
    </rPh>
    <phoneticPr fontId="1"/>
  </si>
  <si>
    <t>年</t>
    <rPh sb="0" eb="1">
      <t>ネン</t>
    </rPh>
    <phoneticPr fontId="1"/>
  </si>
  <si>
    <t>学校名</t>
    <rPh sb="0" eb="3">
      <t>ガッコウメイ</t>
    </rPh>
    <phoneticPr fontId="1"/>
  </si>
  <si>
    <t>Ｂ</t>
    <phoneticPr fontId="1"/>
  </si>
  <si>
    <t>月</t>
    <rPh sb="0" eb="1">
      <t>ゲツ</t>
    </rPh>
    <phoneticPr fontId="1"/>
  </si>
  <si>
    <t>合計</t>
    <rPh sb="0" eb="2">
      <t>ゴウケイ</t>
    </rPh>
    <phoneticPr fontId="1"/>
  </si>
  <si>
    <t>校種</t>
    <rPh sb="0" eb="2">
      <t>コウシュ</t>
    </rPh>
    <phoneticPr fontId="1"/>
  </si>
  <si>
    <t>初任者</t>
    <rPh sb="0" eb="3">
      <t>ショニンシャ</t>
    </rPh>
    <phoneticPr fontId="1"/>
  </si>
  <si>
    <t>火</t>
  </si>
  <si>
    <t>水</t>
  </si>
  <si>
    <t>木</t>
  </si>
  <si>
    <t>金</t>
  </si>
  <si>
    <t>１</t>
    <phoneticPr fontId="1"/>
  </si>
  <si>
    <t>２</t>
  </si>
  <si>
    <t>３</t>
  </si>
  <si>
    <t>４</t>
  </si>
  <si>
    <t>５</t>
  </si>
  <si>
    <t>持</t>
    <rPh sb="0" eb="1">
      <t>モ</t>
    </rPh>
    <phoneticPr fontId="1"/>
  </si>
  <si>
    <t>初任者上限</t>
    <rPh sb="0" eb="3">
      <t>ショニンシャ</t>
    </rPh>
    <rPh sb="3" eb="5">
      <t>ジョウゲン</t>
    </rPh>
    <phoneticPr fontId="1"/>
  </si>
  <si>
    <t>研</t>
    <rPh sb="0" eb="1">
      <t>ケン</t>
    </rPh>
    <phoneticPr fontId="1"/>
  </si>
  <si>
    <t>校内指導教員上限</t>
    <rPh sb="0" eb="2">
      <t>コウナイ</t>
    </rPh>
    <rPh sb="2" eb="4">
      <t>シドウ</t>
    </rPh>
    <rPh sb="4" eb="6">
      <t>キョウイン</t>
    </rPh>
    <rPh sb="6" eb="8">
      <t>ジョウゲン</t>
    </rPh>
    <phoneticPr fontId="1"/>
  </si>
  <si>
    <t>１</t>
    <phoneticPr fontId="1"/>
  </si>
  <si>
    <t>１コマの授業時間</t>
    <rPh sb="4" eb="6">
      <t>ジュギョウ</t>
    </rPh>
    <rPh sb="6" eb="8">
      <t>ジカン</t>
    </rPh>
    <phoneticPr fontId="1"/>
  </si>
  <si>
    <t>初任者上限</t>
    <rPh sb="0" eb="3">
      <t>ショニンシャ</t>
    </rPh>
    <rPh sb="3" eb="4">
      <t>ジョウ</t>
    </rPh>
    <rPh sb="4" eb="5">
      <t>ゲン</t>
    </rPh>
    <phoneticPr fontId="1"/>
  </si>
  <si>
    <t>初任者氏名</t>
    <rPh sb="0" eb="1">
      <t>ショ</t>
    </rPh>
    <rPh sb="1" eb="2">
      <t>ニン</t>
    </rPh>
    <rPh sb="2" eb="3">
      <t>シャ</t>
    </rPh>
    <rPh sb="3" eb="4">
      <t>シ</t>
    </rPh>
    <rPh sb="4" eb="5">
      <t>メイ</t>
    </rPh>
    <phoneticPr fontId="1"/>
  </si>
  <si>
    <t>分</t>
    <rPh sb="0" eb="1">
      <t>フン</t>
    </rPh>
    <phoneticPr fontId="1"/>
  </si>
  <si>
    <t>６</t>
    <phoneticPr fontId="1"/>
  </si>
  <si>
    <t>７</t>
    <phoneticPr fontId="1"/>
  </si>
  <si>
    <t>８</t>
    <phoneticPr fontId="1"/>
  </si>
  <si>
    <t>職・氏名</t>
    <rPh sb="0" eb="1">
      <t>ショク</t>
    </rPh>
    <rPh sb="2" eb="4">
      <t>シメイ</t>
    </rPh>
    <phoneticPr fontId="1"/>
  </si>
  <si>
    <t>学年部</t>
    <rPh sb="0" eb="2">
      <t>ガクネン</t>
    </rPh>
    <rPh sb="2" eb="3">
      <t>ブ</t>
    </rPh>
    <phoneticPr fontId="1"/>
  </si>
  <si>
    <t>合計</t>
    <rPh sb="0" eb="2">
      <t>ゴウケイ</t>
    </rPh>
    <phoneticPr fontId="1"/>
  </si>
  <si>
    <t>学校名</t>
    <rPh sb="0" eb="2">
      <t>ガッコウ</t>
    </rPh>
    <rPh sb="2" eb="3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</si>
  <si>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</si>
  <si>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</si>
  <si>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</si>
  <si>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記入日</t>
    <rPh sb="0" eb="2">
      <t>キニュウ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</si>
  <si>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</si>
  <si>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</si>
  <si>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No</t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</si>
  <si>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</si>
  <si>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</si>
  <si>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研修名</t>
    <rPh sb="0" eb="2">
      <t>ケンシュウ</t>
    </rPh>
    <rPh sb="2" eb="3">
      <t>ナ</t>
    </rPh>
    <phoneticPr fontId="1"/>
  </si>
  <si>
    <t>会場</t>
    <rPh sb="0" eb="2">
      <t>カイジョウ</t>
    </rPh>
    <phoneticPr fontId="1"/>
  </si>
  <si>
    <t>勤務時間数</t>
    <rPh sb="0" eb="2">
      <t>キンム</t>
    </rPh>
    <rPh sb="2" eb="5">
      <t>ジカンスウ</t>
    </rPh>
    <phoneticPr fontId="1"/>
  </si>
  <si>
    <t>第Ⅰ回教育センター研修</t>
    <rPh sb="0" eb="1">
      <t>ダイ</t>
    </rPh>
    <rPh sb="2" eb="3">
      <t>カイ</t>
    </rPh>
    <rPh sb="3" eb="5">
      <t>キョウイク</t>
    </rPh>
    <rPh sb="9" eb="11">
      <t>ケンシュウ</t>
    </rPh>
    <phoneticPr fontId="1"/>
  </si>
  <si>
    <t>注①</t>
    <rPh sb="0" eb="1">
      <t>チュウ</t>
    </rPh>
    <phoneticPr fontId="1"/>
  </si>
  <si>
    <t>桃色のセルのみに入力する。</t>
    <rPh sb="0" eb="2">
      <t>モモイロ</t>
    </rPh>
    <rPh sb="8" eb="10">
      <t>ニュウリョク</t>
    </rPh>
    <phoneticPr fontId="1"/>
  </si>
  <si>
    <t>注②</t>
    <rPh sb="0" eb="1">
      <t>チュウ</t>
    </rPh>
    <phoneticPr fontId="1"/>
  </si>
  <si>
    <t>注③</t>
    <rPh sb="0" eb="1">
      <t>チュウ</t>
    </rPh>
    <phoneticPr fontId="1"/>
  </si>
  <si>
    <t>注④</t>
    <rPh sb="0" eb="1">
      <t>チュウ</t>
    </rPh>
    <phoneticPr fontId="1"/>
  </si>
  <si>
    <t>注⑤</t>
    <rPh sb="0" eb="1">
      <t>チュウ</t>
    </rPh>
    <phoneticPr fontId="1"/>
  </si>
  <si>
    <t>非常勤講師は、課業日に実施される研修に係って派遣するものとする。</t>
    <rPh sb="0" eb="3">
      <t>ヒジョウキン</t>
    </rPh>
    <rPh sb="3" eb="5">
      <t>コウシ</t>
    </rPh>
    <rPh sb="7" eb="9">
      <t>カギョウ</t>
    </rPh>
    <rPh sb="9" eb="10">
      <t>ビ</t>
    </rPh>
    <rPh sb="11" eb="13">
      <t>ジッシ</t>
    </rPh>
    <rPh sb="16" eb="18">
      <t>ケンシュウ</t>
    </rPh>
    <rPh sb="19" eb="20">
      <t>カカ</t>
    </rPh>
    <rPh sb="22" eb="24">
      <t>ハケン</t>
    </rPh>
    <phoneticPr fontId="1"/>
  </si>
  <si>
    <t>注⑥</t>
    <rPh sb="0" eb="1">
      <t>チュウ</t>
    </rPh>
    <phoneticPr fontId="1"/>
  </si>
  <si>
    <t>Ｎｏ．２</t>
    <phoneticPr fontId="1"/>
  </si>
  <si>
    <t>この様式（体制表Ｎｏ．３）は、校外における研修に係る非常勤講師の任用がある小学校・中学校のみ、作成し提出してください！</t>
    <rPh sb="2" eb="4">
      <t>ヨウシキ</t>
    </rPh>
    <rPh sb="5" eb="8">
      <t>タイセイヒョウ</t>
    </rPh>
    <rPh sb="15" eb="17">
      <t>コウガイ</t>
    </rPh>
    <rPh sb="21" eb="23">
      <t>ケンシュウ</t>
    </rPh>
    <rPh sb="24" eb="25">
      <t>カカ</t>
    </rPh>
    <rPh sb="26" eb="29">
      <t>ヒジョウキン</t>
    </rPh>
    <rPh sb="29" eb="31">
      <t>コウシ</t>
    </rPh>
    <rPh sb="32" eb="34">
      <t>ニンヨウ</t>
    </rPh>
    <rPh sb="37" eb="40">
      <t>ショウガッコウ</t>
    </rPh>
    <rPh sb="41" eb="44">
      <t>チュウガッコウ</t>
    </rPh>
    <rPh sb="47" eb="49">
      <t>サクセイ</t>
    </rPh>
    <rPh sb="50" eb="52">
      <t>テイシュツ</t>
    </rPh>
    <phoneticPr fontId="1"/>
  </si>
  <si>
    <t>注⑦</t>
    <rPh sb="0" eb="1">
      <t>チュウ</t>
    </rPh>
    <phoneticPr fontId="1"/>
  </si>
  <si>
    <t>学級担任</t>
    <rPh sb="0" eb="1">
      <t>ガク</t>
    </rPh>
    <rPh sb="1" eb="2">
      <t>キュウ</t>
    </rPh>
    <rPh sb="2" eb="3">
      <t>タン</t>
    </rPh>
    <rPh sb="3" eb="4">
      <t>ニン</t>
    </rPh>
    <phoneticPr fontId="1"/>
  </si>
  <si>
    <t>職名</t>
    <rPh sb="0" eb="1">
      <t>ショク</t>
    </rPh>
    <rPh sb="1" eb="2">
      <t>メイ</t>
    </rPh>
    <phoneticPr fontId="1"/>
  </si>
  <si>
    <t>主たる校務分掌</t>
    <rPh sb="0" eb="1">
      <t>シュ</t>
    </rPh>
    <rPh sb="3" eb="5">
      <t>コウム</t>
    </rPh>
    <rPh sb="5" eb="7">
      <t>ブンショウ</t>
    </rPh>
    <phoneticPr fontId="1"/>
  </si>
  <si>
    <t>年間
総勤務時間数</t>
    <rPh sb="0" eb="2">
      <t>ネンカン</t>
    </rPh>
    <rPh sb="3" eb="4">
      <t>ソウ</t>
    </rPh>
    <rPh sb="4" eb="6">
      <t>キンム</t>
    </rPh>
    <rPh sb="6" eb="7">
      <t>ジ</t>
    </rPh>
    <rPh sb="7" eb="8">
      <t>カン</t>
    </rPh>
    <rPh sb="8" eb="9">
      <t>カズ</t>
    </rPh>
    <phoneticPr fontId="1"/>
  </si>
  <si>
    <t>Ｎｏ．１</t>
    <phoneticPr fontId="1"/>
  </si>
  <si>
    <t>拠点校方式の校種</t>
    <rPh sb="0" eb="3">
      <t>キョテンコウ</t>
    </rPh>
    <rPh sb="3" eb="5">
      <t>ホウシキ</t>
    </rPh>
    <rPh sb="6" eb="8">
      <t>コウシュ</t>
    </rPh>
    <phoneticPr fontId="1"/>
  </si>
  <si>
    <t>拠点校指導教員氏名</t>
    <rPh sb="0" eb="3">
      <t>キョテンコウ</t>
    </rPh>
    <rPh sb="3" eb="5">
      <t>シドウ</t>
    </rPh>
    <rPh sb="5" eb="7">
      <t>キョウイン</t>
    </rPh>
    <rPh sb="7" eb="9">
      <t>シメイ</t>
    </rPh>
    <phoneticPr fontId="1"/>
  </si>
  <si>
    <t>学級担任</t>
    <rPh sb="0" eb="2">
      <t>ガッキュウ</t>
    </rPh>
    <rPh sb="2" eb="4">
      <t>タンニン</t>
    </rPh>
    <phoneticPr fontId="1"/>
  </si>
  <si>
    <t>校務分掌</t>
    <rPh sb="0" eb="2">
      <t>コウム</t>
    </rPh>
    <rPh sb="2" eb="4">
      <t>ブンショウ</t>
    </rPh>
    <phoneticPr fontId="1"/>
  </si>
  <si>
    <t>業務内容</t>
    <rPh sb="0" eb="2">
      <t>ギョウム</t>
    </rPh>
    <rPh sb="2" eb="4">
      <t>ナイヨウ</t>
    </rPh>
    <phoneticPr fontId="1"/>
  </si>
  <si>
    <t>年間
勤務日数</t>
    <rPh sb="0" eb="2">
      <t>ネンカン</t>
    </rPh>
    <rPh sb="3" eb="5">
      <t>キンム</t>
    </rPh>
    <rPh sb="5" eb="7">
      <t>ニッスウ</t>
    </rPh>
    <phoneticPr fontId="1"/>
  </si>
  <si>
    <t>ａ</t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</si>
  <si>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</si>
  <si>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初任者氏名</t>
    <rPh sb="0" eb="3">
      <t>ショニンシャ</t>
    </rPh>
    <rPh sb="3" eb="5">
      <t>シメイ</t>
    </rPh>
    <phoneticPr fontId="1"/>
  </si>
  <si>
    <t>教科
(中学校のみ)</t>
    <rPh sb="0" eb="1">
      <t>キョウ</t>
    </rPh>
    <rPh sb="1" eb="2">
      <t>カ</t>
    </rPh>
    <rPh sb="4" eb="7">
      <t>チュウガッコウ</t>
    </rPh>
    <phoneticPr fontId="1"/>
  </si>
  <si>
    <t>①</t>
    <phoneticPr fontId="1"/>
  </si>
  <si>
    <t>②</t>
    <phoneticPr fontId="1"/>
  </si>
  <si>
    <t>①＋②</t>
    <phoneticPr fontId="1"/>
  </si>
  <si>
    <t>教科等の研修
週当たり
指導時間数</t>
    <rPh sb="0" eb="3">
      <t>キョウカトウ</t>
    </rPh>
    <rPh sb="4" eb="6">
      <t>ケンシュウ</t>
    </rPh>
    <rPh sb="7" eb="9">
      <t>シュウア</t>
    </rPh>
    <rPh sb="12" eb="14">
      <t>シドウ</t>
    </rPh>
    <rPh sb="14" eb="17">
      <t>ジカンスウ</t>
    </rPh>
    <phoneticPr fontId="1"/>
  </si>
  <si>
    <t>一般研修
週当たり
指導時間数</t>
    <rPh sb="0" eb="2">
      <t>イッパン</t>
    </rPh>
    <rPh sb="2" eb="4">
      <t>ケンシュウ</t>
    </rPh>
    <rPh sb="5" eb="7">
      <t>シュウア</t>
    </rPh>
    <rPh sb="13" eb="14">
      <t>アイダ</t>
    </rPh>
    <phoneticPr fontId="1"/>
  </si>
  <si>
    <t>合計
週当たり
指導時間数</t>
    <rPh sb="0" eb="2">
      <t>ゴウケイ</t>
    </rPh>
    <rPh sb="3" eb="5">
      <t>シュウア</t>
    </rPh>
    <rPh sb="8" eb="10">
      <t>シドウ</t>
    </rPh>
    <rPh sb="10" eb="13">
      <t>ジカンスウ</t>
    </rPh>
    <phoneticPr fontId="1"/>
  </si>
  <si>
    <t>研修体制表に関する問い合わせ先（学校の担当者の職・氏名）</t>
    <rPh sb="0" eb="2">
      <t>ケンシュウ</t>
    </rPh>
    <rPh sb="2" eb="5">
      <t>タイセイヒョウ</t>
    </rPh>
    <rPh sb="6" eb="7">
      <t>カン</t>
    </rPh>
    <rPh sb="9" eb="10">
      <t>ト</t>
    </rPh>
    <rPh sb="11" eb="12">
      <t>ア</t>
    </rPh>
    <rPh sb="14" eb="15">
      <t>サキ</t>
    </rPh>
    <rPh sb="16" eb="18">
      <t>ガッコウ</t>
    </rPh>
    <rPh sb="19" eb="21">
      <t>タントウ</t>
    </rPh>
    <rPh sb="21" eb="22">
      <t>モノ</t>
    </rPh>
    <rPh sb="23" eb="24">
      <t>ショク</t>
    </rPh>
    <rPh sb="25" eb="27">
      <t>シメイ</t>
    </rPh>
    <phoneticPr fontId="1"/>
  </si>
  <si>
    <t>2．初任者研修に係る週時程表（拠点校方式）</t>
    <rPh sb="2" eb="5">
      <t>ショニンシャ</t>
    </rPh>
    <rPh sb="5" eb="7">
      <t>ケンシュウ</t>
    </rPh>
    <rPh sb="8" eb="9">
      <t>カカ</t>
    </rPh>
    <rPh sb="10" eb="11">
      <t>シュウ</t>
    </rPh>
    <rPh sb="11" eb="14">
      <t>ジテイヒョウ</t>
    </rPh>
    <rPh sb="15" eb="18">
      <t>キョテンコウ</t>
    </rPh>
    <rPh sb="18" eb="20">
      <t>ホウシキ</t>
    </rPh>
    <phoneticPr fontId="1"/>
  </si>
  <si>
    <t>拠点校指導教員</t>
    <rPh sb="0" eb="3">
      <t>キョテンコウ</t>
    </rPh>
    <rPh sb="3" eb="5">
      <t>シドウ</t>
    </rPh>
    <rPh sb="5" eb="7">
      <t>キョウイン</t>
    </rPh>
    <phoneticPr fontId="1"/>
  </si>
  <si>
    <t>拠点校指導教員担当一覧</t>
    <rPh sb="0" eb="3">
      <t>キョテンコウ</t>
    </rPh>
    <rPh sb="3" eb="5">
      <t>シドウ</t>
    </rPh>
    <rPh sb="5" eb="7">
      <t>キョウイン</t>
    </rPh>
    <rPh sb="7" eb="9">
      <t>タントウ</t>
    </rPh>
    <rPh sb="9" eb="11">
      <t>イチラン</t>
    </rPh>
    <phoneticPr fontId="1"/>
  </si>
  <si>
    <t>この学校についてのみ入力</t>
    <rPh sb="2" eb="4">
      <t>ガッコウ</t>
    </rPh>
    <rPh sb="10" eb="12">
      <t>ニュウリョク</t>
    </rPh>
    <phoneticPr fontId="1"/>
  </si>
  <si>
    <t>拠点校のみ拠点校及び連携校のすべてについて入力</t>
    <rPh sb="0" eb="3">
      <t>キョテンコウ</t>
    </rPh>
    <rPh sb="5" eb="8">
      <t>キョテンコウ</t>
    </rPh>
    <rPh sb="8" eb="9">
      <t>オヨ</t>
    </rPh>
    <rPh sb="10" eb="13">
      <t>レンケイコウ</t>
    </rPh>
    <rPh sb="21" eb="23">
      <t>ニュウリョク</t>
    </rPh>
    <phoneticPr fontId="1"/>
  </si>
  <si>
    <t>拠点校指導教員担当一覧（拠点校のみ、拠点校及び連携校のすべてについて入力する）</t>
    <rPh sb="0" eb="3">
      <t>キョテンコウ</t>
    </rPh>
    <rPh sb="3" eb="5">
      <t>シドウ</t>
    </rPh>
    <rPh sb="5" eb="7">
      <t>キョウイン</t>
    </rPh>
    <rPh sb="7" eb="9">
      <t>タントウ</t>
    </rPh>
    <rPh sb="9" eb="11">
      <t>イチラン</t>
    </rPh>
    <rPh sb="12" eb="15">
      <t>キョテンコウ</t>
    </rPh>
    <rPh sb="18" eb="21">
      <t>キョテンコウ</t>
    </rPh>
    <rPh sb="21" eb="22">
      <t>オヨ</t>
    </rPh>
    <rPh sb="23" eb="26">
      <t>レンケイコウ</t>
    </rPh>
    <rPh sb="34" eb="36">
      <t>ニュウリョク</t>
    </rPh>
    <phoneticPr fontId="1"/>
  </si>
  <si>
    <t>注⑧</t>
    <rPh sb="0" eb="1">
      <t>チュウ</t>
    </rPh>
    <phoneticPr fontId="1"/>
  </si>
  <si>
    <t>島根大学教育学部附属学校園</t>
    <rPh sb="0" eb="2">
      <t>シマネ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ガッコウ</t>
    </rPh>
    <rPh sb="12" eb="13">
      <t>エン</t>
    </rPh>
    <phoneticPr fontId="1"/>
  </si>
  <si>
    <t>令和</t>
    <rPh sb="0" eb="2">
      <t>レイワ</t>
    </rPh>
    <phoneticPr fontId="1"/>
  </si>
  <si>
    <t>文 　書 　番　 号</t>
    <rPh sb="0" eb="1">
      <t>ブン</t>
    </rPh>
    <rPh sb="3" eb="4">
      <t>ショ</t>
    </rPh>
    <rPh sb="6" eb="7">
      <t>バン</t>
    </rPh>
    <rPh sb="9" eb="10">
      <t>ゴウ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</si>
  <si>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</si>
  <si>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学校名</t>
    <phoneticPr fontId="1"/>
  </si>
  <si>
    <t>校外における研修等に係る
非常勤講師氏名</t>
    <rPh sb="0" eb="2">
      <t>コウガイ</t>
    </rPh>
    <rPh sb="6" eb="8">
      <t>ケンシュウ</t>
    </rPh>
    <rPh sb="8" eb="9">
      <t>トウ</t>
    </rPh>
    <rPh sb="10" eb="11">
      <t>カカ</t>
    </rPh>
    <rPh sb="13" eb="16">
      <t>ヒジョウキン</t>
    </rPh>
    <rPh sb="16" eb="18">
      <t>コウシ</t>
    </rPh>
    <rPh sb="18" eb="20">
      <t>シメイ</t>
    </rPh>
    <phoneticPr fontId="1"/>
  </si>
  <si>
    <t>文 　書 　番 　号</t>
    <phoneticPr fontId="1"/>
  </si>
  <si>
    <t>令和　 年  月　日</t>
    <phoneticPr fontId="1"/>
  </si>
  <si>
    <t>（校外における研修、先輩に学ぶ一日研修）</t>
    <rPh sb="1" eb="3">
      <t>コウガイ</t>
    </rPh>
    <rPh sb="7" eb="9">
      <t>ケンシュウ</t>
    </rPh>
    <rPh sb="10" eb="12">
      <t>センパイ</t>
    </rPh>
    <rPh sb="13" eb="14">
      <t>マナ</t>
    </rPh>
    <rPh sb="15" eb="19">
      <t>イチニチケンシュウ</t>
    </rPh>
    <phoneticPr fontId="1"/>
  </si>
  <si>
    <t>先輩に学ぶ一日研修の１回目は、５月末までに実施すること。</t>
    <rPh sb="0" eb="2">
      <t>センパイ</t>
    </rPh>
    <rPh sb="3" eb="4">
      <t>マナ</t>
    </rPh>
    <rPh sb="5" eb="7">
      <t>イチニチ</t>
    </rPh>
    <rPh sb="7" eb="9">
      <t>ケンシュウ</t>
    </rPh>
    <rPh sb="11" eb="13">
      <t>カイメ</t>
    </rPh>
    <rPh sb="16" eb="18">
      <t>ガツマツ</t>
    </rPh>
    <rPh sb="21" eb="23">
      <t>ジッシ</t>
    </rPh>
    <phoneticPr fontId="1"/>
  </si>
  <si>
    <t>校外における研修等に係る非常勤講師の任用がない場合は、この様式は提出しない。</t>
    <rPh sb="0" eb="2">
      <t>コウガイ</t>
    </rPh>
    <rPh sb="6" eb="8">
      <t>ケンシュウ</t>
    </rPh>
    <rPh sb="8" eb="9">
      <t>トウ</t>
    </rPh>
    <rPh sb="10" eb="11">
      <t>カカ</t>
    </rPh>
    <rPh sb="12" eb="15">
      <t>ヒジョウキン</t>
    </rPh>
    <rPh sb="15" eb="17">
      <t>コウシ</t>
    </rPh>
    <rPh sb="18" eb="20">
      <t>ニンヨウ</t>
    </rPh>
    <rPh sb="23" eb="25">
      <t>バアイ</t>
    </rPh>
    <rPh sb="29" eb="31">
      <t>ヨウシキ</t>
    </rPh>
    <rPh sb="32" eb="34">
      <t>テイシュツ</t>
    </rPh>
    <phoneticPr fontId="1"/>
  </si>
  <si>
    <t>２．初任者の研修上の所属教育センター</t>
    <phoneticPr fontId="1"/>
  </si>
  <si>
    <t>３．研修計画表</t>
    <rPh sb="2" eb="4">
      <t>ケンシュウ</t>
    </rPh>
    <rPh sb="4" eb="7">
      <t>ケイカクヒョウ</t>
    </rPh>
    <phoneticPr fontId="1"/>
  </si>
  <si>
    <t>松江教育事務所</t>
    <rPh sb="0" eb="7">
      <t>マツエキョウイクジムショ</t>
    </rPh>
    <phoneticPr fontId="1"/>
  </si>
  <si>
    <t>出雲教育事務所</t>
    <rPh sb="0" eb="7">
      <t>イズモキョウイクジムショ</t>
    </rPh>
    <phoneticPr fontId="1"/>
  </si>
  <si>
    <t>隠岐教育事務所</t>
    <rPh sb="0" eb="7">
      <t>オキキョウイクジムショ</t>
    </rPh>
    <phoneticPr fontId="1"/>
  </si>
  <si>
    <t>浜田教育事務所</t>
    <rPh sb="0" eb="7">
      <t>ハマダキョウイクジムショ</t>
    </rPh>
    <phoneticPr fontId="1"/>
  </si>
  <si>
    <t>益田教育事務所</t>
    <rPh sb="0" eb="7">
      <t>マスダキョウイクジムショ</t>
    </rPh>
    <phoneticPr fontId="1"/>
  </si>
  <si>
    <t>先輩に学ぶ一日研修</t>
    <rPh sb="0" eb="2">
      <t>センパイ</t>
    </rPh>
    <rPh sb="3" eb="4">
      <t>マナ</t>
    </rPh>
    <rPh sb="5" eb="9">
      <t>イチニチケンシュウ</t>
    </rPh>
    <phoneticPr fontId="1"/>
  </si>
  <si>
    <t>１．所管教育事務所</t>
    <rPh sb="2" eb="4">
      <t>ショカン</t>
    </rPh>
    <rPh sb="4" eb="6">
      <t>キョウイク</t>
    </rPh>
    <rPh sb="6" eb="8">
      <t>ジム</t>
    </rPh>
    <rPh sb="8" eb="9">
      <t>ショ</t>
    </rPh>
    <phoneticPr fontId="1"/>
  </si>
  <si>
    <t>校長名</t>
    <rPh sb="0" eb="3">
      <t>コウチョウメイ</t>
    </rPh>
    <phoneticPr fontId="1"/>
  </si>
  <si>
    <t>金</t>
    <phoneticPr fontId="1"/>
  </si>
  <si>
    <t>非常勤講師の事前準備は、勤務の前日又は前々日等に行うことも可能である。</t>
    <rPh sb="0" eb="3">
      <t>ヒジョウキン</t>
    </rPh>
    <rPh sb="3" eb="5">
      <t>コウシ</t>
    </rPh>
    <rPh sb="6" eb="8">
      <t>ジゼン</t>
    </rPh>
    <rPh sb="8" eb="10">
      <t>ジュンビ</t>
    </rPh>
    <rPh sb="12" eb="14">
      <t>キンム</t>
    </rPh>
    <rPh sb="15" eb="17">
      <t>ゼンジツ</t>
    </rPh>
    <rPh sb="17" eb="18">
      <t>マタ</t>
    </rPh>
    <rPh sb="19" eb="21">
      <t>ゼンゼン</t>
    </rPh>
    <rPh sb="21" eb="22">
      <t>ヒ</t>
    </rPh>
    <rPh sb="22" eb="23">
      <t>トウ</t>
    </rPh>
    <rPh sb="24" eb="25">
      <t>オコナ</t>
    </rPh>
    <rPh sb="29" eb="31">
      <t>カノウ</t>
    </rPh>
    <phoneticPr fontId="1"/>
  </si>
  <si>
    <t>先輩に学ぶ一日研修の実施日が未定の場合は、月・日・曜日の欄に未定と入力する。</t>
    <rPh sb="0" eb="2">
      <t>センパイ</t>
    </rPh>
    <rPh sb="3" eb="4">
      <t>マナ</t>
    </rPh>
    <rPh sb="5" eb="9">
      <t>イチニチケンシュウ</t>
    </rPh>
    <rPh sb="10" eb="13">
      <t>ジッシビ</t>
    </rPh>
    <rPh sb="14" eb="16">
      <t>ミテイ</t>
    </rPh>
    <rPh sb="17" eb="19">
      <t>バアイ</t>
    </rPh>
    <rPh sb="21" eb="22">
      <t>ツキ</t>
    </rPh>
    <rPh sb="23" eb="24">
      <t>ヒ</t>
    </rPh>
    <rPh sb="25" eb="27">
      <t>ヨウビ</t>
    </rPh>
    <rPh sb="28" eb="29">
      <t>ラン</t>
    </rPh>
    <rPh sb="30" eb="32">
      <t>ミテイ</t>
    </rPh>
    <rPh sb="33" eb="35">
      <t>ニュウリョク</t>
    </rPh>
    <phoneticPr fontId="1"/>
  </si>
  <si>
    <t>電話</t>
    <rPh sb="0" eb="2">
      <t>デンワ</t>
    </rPh>
    <phoneticPr fontId="1"/>
  </si>
  <si>
    <t>Ｂ</t>
    <phoneticPr fontId="1"/>
  </si>
  <si>
    <t>Ｃ</t>
    <phoneticPr fontId="1"/>
  </si>
  <si>
    <t>ｃ</t>
    <phoneticPr fontId="1"/>
  </si>
  <si>
    <t>c</t>
    <phoneticPr fontId="1"/>
  </si>
  <si>
    <t>年</t>
    <rPh sb="0" eb="1">
      <t>ネン</t>
    </rPh>
    <phoneticPr fontId="1"/>
  </si>
  <si>
    <t>b</t>
    <phoneticPr fontId="1"/>
  </si>
  <si>
    <t>c</t>
    <phoneticPr fontId="1"/>
  </si>
  <si>
    <t>令和5年度初任者研修に係る研修体制表（拠点校方式用）</t>
    <rPh sb="0" eb="2">
      <t>レイワ</t>
    </rPh>
    <rPh sb="3" eb="5">
      <t>ネンド</t>
    </rPh>
    <rPh sb="5" eb="8">
      <t>ショニンシャ</t>
    </rPh>
    <rPh sb="8" eb="10">
      <t>ケンシュウ</t>
    </rPh>
    <rPh sb="11" eb="12">
      <t>カカ</t>
    </rPh>
    <rPh sb="13" eb="15">
      <t>ケンシュウ</t>
    </rPh>
    <rPh sb="15" eb="18">
      <t>タイセイヒョウ</t>
    </rPh>
    <rPh sb="19" eb="21">
      <t>キョテン</t>
    </rPh>
    <rPh sb="21" eb="22">
      <t>コウ</t>
    </rPh>
    <rPh sb="22" eb="24">
      <t>ホウシキ</t>
    </rPh>
    <rPh sb="24" eb="25">
      <t>ヨウ</t>
    </rPh>
    <phoneticPr fontId="1"/>
  </si>
  <si>
    <t>授業のあと補充
１日7時間以内</t>
    <rPh sb="0" eb="2">
      <t>ジュギョウ</t>
    </rPh>
    <rPh sb="5" eb="7">
      <t>ホジュウ</t>
    </rPh>
    <rPh sb="9" eb="10">
      <t>ニチ</t>
    </rPh>
    <rPh sb="11" eb="13">
      <t>ジカン</t>
    </rPh>
    <rPh sb="13" eb="15">
      <t>イナイ</t>
    </rPh>
    <phoneticPr fontId="1"/>
  </si>
  <si>
    <r>
      <t xml:space="preserve">事前準備
</t>
    </r>
    <r>
      <rPr>
        <sz val="8"/>
        <rFont val="ＭＳ 明朝"/>
        <family val="1"/>
        <charset val="128"/>
      </rPr>
      <t>（年間9時間以内）</t>
    </r>
    <rPh sb="0" eb="2">
      <t>ジゼン</t>
    </rPh>
    <rPh sb="2" eb="4">
      <t>ジュンビ</t>
    </rPh>
    <rPh sb="6" eb="8">
      <t>ネンカン</t>
    </rPh>
    <rPh sb="9" eb="11">
      <t>ジカン</t>
    </rPh>
    <rPh sb="11" eb="13">
      <t>イナイ</t>
    </rPh>
    <phoneticPr fontId="1"/>
  </si>
  <si>
    <t>第Ⅰ回教育センター研修</t>
    <phoneticPr fontId="1"/>
  </si>
  <si>
    <t>第Ⅱ回教育センター研修</t>
    <phoneticPr fontId="1"/>
  </si>
  <si>
    <t>第Ⅲ回教育センター研修</t>
    <phoneticPr fontId="1"/>
  </si>
  <si>
    <t>第Ⅳ回教育センター研修</t>
    <phoneticPr fontId="1"/>
  </si>
  <si>
    <t>第Ⅴ回教育センター研修</t>
    <phoneticPr fontId="1"/>
  </si>
  <si>
    <t>勤務日数合計</t>
    <rPh sb="0" eb="2">
      <t>キンム</t>
    </rPh>
    <rPh sb="2" eb="4">
      <t>ニッスウ</t>
    </rPh>
    <rPh sb="4" eb="6">
      <t>ゴウケイ</t>
    </rPh>
    <phoneticPr fontId="1"/>
  </si>
  <si>
    <t>勤務時間合計</t>
    <rPh sb="0" eb="2">
      <t>キンム</t>
    </rPh>
    <rPh sb="2" eb="4">
      <t>ジカン</t>
    </rPh>
    <rPh sb="4" eb="6">
      <t>ゴウケイ</t>
    </rPh>
    <phoneticPr fontId="1"/>
  </si>
  <si>
    <t>授業のあと補充の時間欄には、代替授業とその他必要とする職務に従事する時間を併せて記入。</t>
    <rPh sb="0" eb="2">
      <t>ジュギョウ</t>
    </rPh>
    <rPh sb="5" eb="7">
      <t>ホジュウ</t>
    </rPh>
    <rPh sb="8" eb="10">
      <t>ジカン</t>
    </rPh>
    <rPh sb="10" eb="11">
      <t>ラン</t>
    </rPh>
    <rPh sb="14" eb="16">
      <t>ダイタイ</t>
    </rPh>
    <rPh sb="16" eb="18">
      <t>ジュギョウ</t>
    </rPh>
    <rPh sb="21" eb="22">
      <t>タ</t>
    </rPh>
    <rPh sb="22" eb="24">
      <t>ヒツヨウ</t>
    </rPh>
    <rPh sb="27" eb="29">
      <t>ショクム</t>
    </rPh>
    <rPh sb="30" eb="32">
      <t>ジュウジ</t>
    </rPh>
    <rPh sb="34" eb="36">
      <t>ジカン</t>
    </rPh>
    <rPh sb="37" eb="38">
      <t>アワ</t>
    </rPh>
    <rPh sb="40" eb="42">
      <t>キニュウ</t>
    </rPh>
    <phoneticPr fontId="1"/>
  </si>
  <si>
    <t>一日7時間以内。詳細は島根県新任教職員研修実施要項P84及びP87参照。</t>
    <rPh sb="0" eb="2">
      <t>イチニチ</t>
    </rPh>
    <rPh sb="3" eb="5">
      <t>ジカン</t>
    </rPh>
    <rPh sb="5" eb="7">
      <t>イナイ</t>
    </rPh>
    <rPh sb="8" eb="10">
      <t>ショウサイ</t>
    </rPh>
    <rPh sb="11" eb="14">
      <t>シマネケン</t>
    </rPh>
    <rPh sb="14" eb="16">
      <t>シンニン</t>
    </rPh>
    <rPh sb="16" eb="19">
      <t>キョウショクイン</t>
    </rPh>
    <rPh sb="19" eb="21">
      <t>ケンシュウ</t>
    </rPh>
    <rPh sb="21" eb="23">
      <t>ジッシ</t>
    </rPh>
    <rPh sb="23" eb="25">
      <t>ヨウコウ</t>
    </rPh>
    <rPh sb="28" eb="29">
      <t>オヨ</t>
    </rPh>
    <rPh sb="33" eb="35">
      <t>サンショウ</t>
    </rPh>
    <phoneticPr fontId="1"/>
  </si>
  <si>
    <t>a</t>
  </si>
  <si>
    <t>b</t>
  </si>
  <si>
    <t>令和５年度初任者研修に係る研修体制表</t>
    <rPh sb="0" eb="2">
      <t>レイワ</t>
    </rPh>
    <rPh sb="3" eb="5">
      <t>ネンド</t>
    </rPh>
    <rPh sb="5" eb="8">
      <t>ショニンシャ</t>
    </rPh>
    <rPh sb="8" eb="10">
      <t>ケンシュウ</t>
    </rPh>
    <rPh sb="11" eb="12">
      <t>カカ</t>
    </rPh>
    <rPh sb="13" eb="15">
      <t>ケンシュウ</t>
    </rPh>
    <rPh sb="15" eb="17">
      <t>タイセイ</t>
    </rPh>
    <rPh sb="17" eb="18">
      <t>ヒョウ</t>
    </rPh>
    <phoneticPr fontId="1"/>
  </si>
  <si>
    <t>非常勤講師の事前準備の勤務時間数は、合計９時間以内。
職務内容については、島根県新任教職員研修実施要項P84参照。</t>
    <rPh sb="0" eb="3">
      <t>ヒジョウキン</t>
    </rPh>
    <rPh sb="3" eb="5">
      <t>コウシ</t>
    </rPh>
    <rPh sb="6" eb="8">
      <t>ジゼン</t>
    </rPh>
    <rPh sb="8" eb="10">
      <t>ジュンビ</t>
    </rPh>
    <rPh sb="11" eb="13">
      <t>キンム</t>
    </rPh>
    <rPh sb="13" eb="16">
      <t>ジカンスウ</t>
    </rPh>
    <rPh sb="18" eb="20">
      <t>ゴウケイ</t>
    </rPh>
    <rPh sb="21" eb="23">
      <t>ジカン</t>
    </rPh>
    <rPh sb="23" eb="25">
      <t>イナイ</t>
    </rPh>
    <rPh sb="27" eb="29">
      <t>ショクム</t>
    </rPh>
    <rPh sb="29" eb="31">
      <t>ナイヨウ</t>
    </rPh>
    <rPh sb="37" eb="40">
      <t>シマネケン</t>
    </rPh>
    <rPh sb="40" eb="42">
      <t>シンニン</t>
    </rPh>
    <rPh sb="42" eb="45">
      <t>キョウショクイン</t>
    </rPh>
    <rPh sb="45" eb="47">
      <t>ケンシュウ</t>
    </rPh>
    <rPh sb="47" eb="49">
      <t>ジッシ</t>
    </rPh>
    <rPh sb="49" eb="51">
      <t>ヨウコウ</t>
    </rPh>
    <rPh sb="54" eb="56">
      <t>サンショウ</t>
    </rPh>
    <phoneticPr fontId="1"/>
  </si>
  <si>
    <t xml:space="preserve">                                                                    Ｎｏ．３</t>
    <phoneticPr fontId="1"/>
  </si>
  <si>
    <t>火</t>
    <rPh sb="0" eb="1">
      <t>カ</t>
    </rPh>
    <phoneticPr fontId="1"/>
  </si>
  <si>
    <t>島根県教育センター・浜田教育センター</t>
    <rPh sb="0" eb="5">
      <t>シマネケンキョウイク</t>
    </rPh>
    <rPh sb="10" eb="14">
      <t>ハマダキョウイク</t>
    </rPh>
    <phoneticPr fontId="1"/>
  </si>
  <si>
    <t>水</t>
    <rPh sb="0" eb="1">
      <t>ミズ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</si>
</sst>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"/>
  </numFmts>
  <fonts count="5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HGｺﾞｼｯｸE"/>
      <family val="3"/>
      <charset val="128"/>
    </font>
    <font>
      <sz val="11"/>
      <color indexed="8"/>
      <name val="HGｺﾞｼｯｸE"/>
      <family val="3"/>
      <charset val="128"/>
    </font>
    <font>
      <sz val="10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9"/>
      <color indexed="81"/>
      <name val="ＭＳ 明朝"/>
      <family val="1"/>
      <charset val="128"/>
    </font>
    <font>
      <sz val="11"/>
      <color indexed="8"/>
      <name val="HG創英角ｺﾞｼｯｸUB"/>
      <family val="3"/>
      <charset val="128"/>
    </font>
    <font>
      <sz val="18"/>
      <color indexed="8"/>
      <name val="ＭＳ ゴシック"/>
      <family val="3"/>
      <charset val="128"/>
    </font>
    <font>
      <sz val="11"/>
      <color indexed="8"/>
      <name val="ＤＦ特太ゴシック体"/>
      <family val="3"/>
      <charset val="128"/>
    </font>
    <font>
      <b/>
      <sz val="16"/>
      <color indexed="8"/>
      <name val="ＤＦ特太ゴシック体"/>
      <family val="3"/>
      <charset val="128"/>
    </font>
    <font>
      <sz val="11"/>
      <color indexed="8"/>
      <name val="ＭＳ ゴシック"/>
      <family val="3"/>
      <charset val="128"/>
    </font>
    <font>
      <b/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color rgb="FF0070C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0"/>
      <color rgb="FF002060"/>
      <name val="ＭＳ 明朝"/>
      <family val="1"/>
      <charset val="128"/>
    </font>
    <font>
      <b/>
      <sz val="36"/>
      <color rgb="FFFF0000"/>
      <name val="ＭＳ 明朝"/>
      <family val="1"/>
      <charset val="128"/>
    </font>
    <font>
      <i/>
      <sz val="36"/>
      <color rgb="FFFF0000"/>
      <name val="HG創英角ｺﾞｼｯｸUB"/>
      <family val="3"/>
      <charset val="128"/>
    </font>
    <font>
      <i/>
      <sz val="22"/>
      <color rgb="FFFF0000"/>
      <name val="HG創英角ｺﾞｼｯｸUB"/>
      <family val="3"/>
      <charset val="128"/>
    </font>
    <font>
      <i/>
      <sz val="14"/>
      <color rgb="FFFF0000"/>
      <name val="HG創英角ｺﾞｼｯｸUB"/>
      <family val="3"/>
      <charset val="128"/>
    </font>
    <font>
      <i/>
      <sz val="18"/>
      <color rgb="FFFF0000"/>
      <name val="HG創英角ｺﾞｼｯｸUB"/>
      <family val="3"/>
      <charset val="128"/>
    </font>
    <font>
      <i/>
      <sz val="20"/>
      <color rgb="FFFFFF00"/>
      <name val="HG創英角ｺﾞｼｯｸUB"/>
      <family val="3"/>
      <charset val="128"/>
    </font>
    <font>
      <sz val="11"/>
      <color theme="1"/>
      <name val="ＭＳ 明朝"/>
      <family val="1"/>
      <charset val="128"/>
    </font>
    <font>
      <i/>
      <sz val="16"/>
      <color rgb="FFFF0000"/>
      <name val="HG創英角ｺﾞｼｯｸUB"/>
      <family val="3"/>
      <charset val="128"/>
    </font>
    <font>
      <b/>
      <sz val="9"/>
      <color indexed="81"/>
      <name val="ＭＳ Ｐゴシック"/>
      <family val="3"/>
      <charset val="128"/>
      <scheme val="major"/>
    </font>
    <font>
      <b/>
      <sz val="9"/>
      <color indexed="81"/>
      <name val="ＭＳ Ｐゴシック"/>
      <family val="3"/>
      <charset val="128"/>
      <scheme val="minor"/>
    </font>
    <font>
      <u val="double"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theme="1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theme="1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>
      <alignment vertical="center"/>
    </xf>
    <xf numFmtId="0" fontId="32" fillId="0" borderId="0">
      <alignment vertical="center"/>
    </xf>
  </cellStyleXfs>
  <cellXfs count="4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vertical="center" shrinkToFit="1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left" vertical="center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4" fillId="0" borderId="0" xfId="2" applyFont="1" applyAlignment="1">
      <alignment vertical="center"/>
    </xf>
    <xf numFmtId="0" fontId="10" fillId="0" borderId="0" xfId="2" applyFont="1" applyFill="1" applyBorder="1" applyAlignment="1">
      <alignment horizontal="left" vertical="center" shrinkToFit="1"/>
    </xf>
    <xf numFmtId="0" fontId="10" fillId="0" borderId="0" xfId="2" applyFont="1" applyFill="1">
      <alignment vertical="center"/>
    </xf>
    <xf numFmtId="0" fontId="13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horizontal="left" vertical="center"/>
    </xf>
    <xf numFmtId="0" fontId="10" fillId="0" borderId="0" xfId="2" applyFont="1" applyFill="1" applyBorder="1" applyAlignment="1">
      <alignment horizontal="center" vertical="center" shrinkToFit="1"/>
    </xf>
    <xf numFmtId="0" fontId="13" fillId="0" borderId="0" xfId="2" applyFont="1" applyFill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9" xfId="2" quotePrefix="1" applyFont="1" applyFill="1" applyBorder="1" applyAlignment="1">
      <alignment horizontal="center" vertical="center"/>
    </xf>
    <xf numFmtId="0" fontId="10" fillId="0" borderId="0" xfId="2" applyFont="1" applyFill="1" applyBorder="1">
      <alignment vertical="center"/>
    </xf>
    <xf numFmtId="0" fontId="10" fillId="0" borderId="10" xfId="2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vertical="center" shrinkToFit="1"/>
    </xf>
    <xf numFmtId="0" fontId="10" fillId="0" borderId="12" xfId="2" applyFont="1" applyFill="1" applyBorder="1" applyAlignment="1">
      <alignment horizontal="center" vertical="center"/>
    </xf>
    <xf numFmtId="0" fontId="10" fillId="0" borderId="12" xfId="2" quotePrefix="1" applyFont="1" applyFill="1" applyBorder="1" applyAlignment="1">
      <alignment horizontal="center" vertical="center"/>
    </xf>
    <xf numFmtId="0" fontId="10" fillId="0" borderId="13" xfId="2" quotePrefix="1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 shrinkToFit="1"/>
    </xf>
    <xf numFmtId="0" fontId="12" fillId="0" borderId="0" xfId="2" applyFont="1" applyFill="1" applyBorder="1" applyAlignment="1">
      <alignment vertical="center" wrapText="1" shrinkToFit="1"/>
    </xf>
    <xf numFmtId="0" fontId="10" fillId="0" borderId="0" xfId="2" applyFont="1" applyFill="1" applyAlignment="1">
      <alignment horizontal="left" vertical="center" shrinkToFit="1"/>
    </xf>
    <xf numFmtId="0" fontId="10" fillId="0" borderId="14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 shrinkToFit="1"/>
    </xf>
    <xf numFmtId="0" fontId="33" fillId="0" borderId="0" xfId="2" applyFont="1" applyAlignment="1">
      <alignment vertical="center"/>
    </xf>
    <xf numFmtId="0" fontId="10" fillId="0" borderId="0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vertical="center" wrapText="1" shrinkToFit="1"/>
    </xf>
    <xf numFmtId="176" fontId="10" fillId="0" borderId="0" xfId="2" applyNumberFormat="1" applyFont="1" applyFill="1" applyBorder="1" applyAlignment="1">
      <alignment horizontal="center" vertical="center" shrinkToFit="1"/>
    </xf>
    <xf numFmtId="0" fontId="11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20" fillId="0" borderId="0" xfId="2" applyFont="1">
      <alignment vertical="center"/>
    </xf>
    <xf numFmtId="0" fontId="10" fillId="0" borderId="0" xfId="2" applyFont="1" applyBorder="1" applyAlignment="1">
      <alignment vertical="center"/>
    </xf>
    <xf numFmtId="0" fontId="21" fillId="0" borderId="0" xfId="2" applyFont="1" applyBorder="1" applyAlignment="1">
      <alignment horizontal="left" vertical="center"/>
    </xf>
    <xf numFmtId="0" fontId="10" fillId="0" borderId="0" xfId="2" applyFont="1" applyAlignment="1">
      <alignment vertical="center"/>
    </xf>
    <xf numFmtId="0" fontId="23" fillId="0" borderId="0" xfId="2" applyFont="1">
      <alignment vertical="center"/>
    </xf>
    <xf numFmtId="0" fontId="34" fillId="0" borderId="0" xfId="2" applyFont="1" applyAlignment="1">
      <alignment vertical="center" wrapText="1"/>
    </xf>
    <xf numFmtId="0" fontId="35" fillId="0" borderId="0" xfId="2" applyFont="1" applyAlignment="1">
      <alignment vertical="center"/>
    </xf>
    <xf numFmtId="0" fontId="36" fillId="0" borderId="17" xfId="2" applyFont="1" applyFill="1" applyBorder="1" applyAlignment="1">
      <alignment vertical="center" textRotation="255"/>
    </xf>
    <xf numFmtId="0" fontId="16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 shrinkToFit="1"/>
    </xf>
    <xf numFmtId="0" fontId="10" fillId="0" borderId="18" xfId="2" quotePrefix="1" applyFont="1" applyFill="1" applyBorder="1" applyAlignment="1">
      <alignment horizontal="center" vertical="center"/>
    </xf>
    <xf numFmtId="0" fontId="34" fillId="0" borderId="0" xfId="2" applyFont="1" applyAlignment="1">
      <alignment vertical="center" shrinkToFit="1"/>
    </xf>
    <xf numFmtId="0" fontId="34" fillId="0" borderId="19" xfId="2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36" fillId="0" borderId="19" xfId="2" applyFont="1" applyFill="1" applyBorder="1" applyAlignment="1">
      <alignment vertical="center" shrinkToFit="1"/>
    </xf>
    <xf numFmtId="0" fontId="36" fillId="0" borderId="0" xfId="2" applyFont="1" applyFill="1" applyBorder="1" applyAlignment="1">
      <alignment vertical="center" shrinkToFit="1"/>
    </xf>
    <xf numFmtId="0" fontId="5" fillId="0" borderId="2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2" applyFont="1" applyBorder="1" applyAlignment="1">
      <alignment vertical="center" shrinkToFit="1"/>
    </xf>
    <xf numFmtId="0" fontId="36" fillId="0" borderId="0" xfId="2" applyFont="1" applyBorder="1" applyAlignment="1">
      <alignment horizontal="center" vertical="center" textRotation="255" shrinkToFit="1"/>
    </xf>
    <xf numFmtId="0" fontId="24" fillId="0" borderId="0" xfId="2" applyFont="1" applyFill="1" applyBorder="1" applyAlignment="1">
      <alignment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10" fillId="0" borderId="26" xfId="2" applyFont="1" applyFill="1" applyBorder="1" applyAlignment="1" applyProtection="1">
      <alignment horizontal="center" vertical="center" shrinkToFit="1"/>
      <protection locked="0"/>
    </xf>
    <xf numFmtId="0" fontId="10" fillId="0" borderId="27" xfId="2" applyFont="1" applyFill="1" applyBorder="1" applyAlignment="1" applyProtection="1">
      <alignment horizontal="center" vertical="center" shrinkToFit="1"/>
      <protection locked="0"/>
    </xf>
    <xf numFmtId="0" fontId="10" fillId="0" borderId="21" xfId="2" applyFont="1" applyFill="1" applyBorder="1" applyAlignment="1" applyProtection="1">
      <alignment horizontal="center" vertical="center" shrinkToFit="1"/>
      <protection locked="0"/>
    </xf>
    <xf numFmtId="0" fontId="10" fillId="0" borderId="2" xfId="2" applyFont="1" applyFill="1" applyBorder="1" applyAlignment="1" applyProtection="1">
      <alignment horizontal="center" vertical="center" shrinkToFit="1"/>
      <protection locked="0"/>
    </xf>
    <xf numFmtId="0" fontId="10" fillId="0" borderId="22" xfId="2" applyFont="1" applyFill="1" applyBorder="1" applyAlignment="1" applyProtection="1">
      <alignment horizontal="center" vertical="center" shrinkToFit="1"/>
      <protection locked="0"/>
    </xf>
    <xf numFmtId="0" fontId="10" fillId="0" borderId="29" xfId="2" applyFont="1" applyFill="1" applyBorder="1" applyAlignment="1" applyProtection="1">
      <alignment horizontal="center" vertical="center" shrinkToFit="1"/>
      <protection locked="0"/>
    </xf>
    <xf numFmtId="0" fontId="10" fillId="0" borderId="30" xfId="2" applyFont="1" applyFill="1" applyBorder="1" applyAlignment="1" applyProtection="1">
      <alignment horizontal="center" vertical="center" shrinkToFit="1"/>
      <protection locked="0"/>
    </xf>
    <xf numFmtId="0" fontId="10" fillId="0" borderId="20" xfId="2" applyFont="1" applyFill="1" applyBorder="1" applyAlignment="1" applyProtection="1">
      <alignment horizontal="center" vertical="center" shrinkToFit="1"/>
      <protection locked="0"/>
    </xf>
    <xf numFmtId="0" fontId="10" fillId="0" borderId="31" xfId="2" applyFont="1" applyFill="1" applyBorder="1" applyAlignment="1" applyProtection="1">
      <alignment horizontal="center" vertical="center" shrinkToFit="1"/>
      <protection locked="0"/>
    </xf>
    <xf numFmtId="0" fontId="10" fillId="0" borderId="24" xfId="2" applyFont="1" applyFill="1" applyBorder="1" applyAlignment="1" applyProtection="1">
      <alignment horizontal="center" vertical="center" shrinkToFit="1"/>
      <protection locked="0"/>
    </xf>
    <xf numFmtId="0" fontId="10" fillId="0" borderId="11" xfId="2" applyFont="1" applyFill="1" applyBorder="1" applyAlignment="1" applyProtection="1">
      <alignment horizontal="center" vertical="center" shrinkToFit="1"/>
      <protection locked="0"/>
    </xf>
    <xf numFmtId="0" fontId="10" fillId="0" borderId="10" xfId="2" applyFont="1" applyFill="1" applyBorder="1" applyAlignment="1" applyProtection="1">
      <alignment horizontal="center" vertical="center" shrinkToFit="1"/>
      <protection locked="0"/>
    </xf>
    <xf numFmtId="0" fontId="10" fillId="0" borderId="32" xfId="2" applyFont="1" applyFill="1" applyBorder="1" applyAlignment="1" applyProtection="1">
      <alignment horizontal="center" vertical="center" shrinkToFit="1"/>
      <protection locked="0"/>
    </xf>
    <xf numFmtId="0" fontId="10" fillId="0" borderId="34" xfId="2" applyFont="1" applyFill="1" applyBorder="1" applyAlignment="1" applyProtection="1">
      <alignment horizontal="center" vertical="center" shrinkToFit="1"/>
      <protection locked="0"/>
    </xf>
    <xf numFmtId="0" fontId="10" fillId="0" borderId="35" xfId="2" applyFont="1" applyFill="1" applyBorder="1" applyAlignment="1" applyProtection="1">
      <alignment horizontal="center" vertical="center" shrinkToFit="1"/>
      <protection locked="0"/>
    </xf>
    <xf numFmtId="0" fontId="10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2" applyFont="1" applyAlignment="1">
      <alignment vertical="center" wrapText="1"/>
    </xf>
    <xf numFmtId="0" fontId="5" fillId="0" borderId="0" xfId="2" applyFont="1">
      <alignment vertical="center"/>
    </xf>
    <xf numFmtId="0" fontId="30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5" fillId="0" borderId="0" xfId="2" applyFont="1" applyAlignment="1">
      <alignment vertical="center" shrinkToFit="1"/>
    </xf>
    <xf numFmtId="0" fontId="21" fillId="0" borderId="0" xfId="2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0" fillId="0" borderId="1" xfId="2" applyFont="1" applyFill="1" applyBorder="1" applyAlignment="1" applyProtection="1">
      <alignment horizontal="center" vertical="center" shrinkToFit="1"/>
      <protection locked="0"/>
    </xf>
    <xf numFmtId="0" fontId="10" fillId="0" borderId="11" xfId="2" applyFont="1" applyFill="1" applyBorder="1" applyAlignment="1" applyProtection="1">
      <alignment horizontal="center" vertical="center" shrinkToFit="1"/>
      <protection locked="0"/>
    </xf>
    <xf numFmtId="0" fontId="10" fillId="0" borderId="33" xfId="2" applyFont="1" applyFill="1" applyBorder="1" applyAlignment="1" applyProtection="1">
      <alignment horizontal="center" vertical="center" shrinkToFit="1"/>
      <protection locked="0"/>
    </xf>
    <xf numFmtId="0" fontId="10" fillId="0" borderId="28" xfId="2" applyFont="1" applyFill="1" applyBorder="1" applyAlignment="1" applyProtection="1">
      <alignment horizontal="center" vertical="center" shrinkToFit="1"/>
      <protection locked="0"/>
    </xf>
    <xf numFmtId="0" fontId="10" fillId="0" borderId="3" xfId="2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33" fillId="0" borderId="0" xfId="2" applyFont="1" applyAlignment="1">
      <alignment horizontal="left" vertical="center"/>
    </xf>
    <xf numFmtId="176" fontId="10" fillId="0" borderId="0" xfId="2" applyNumberFormat="1" applyFont="1" applyFill="1" applyBorder="1" applyAlignment="1">
      <alignment vertical="center"/>
    </xf>
    <xf numFmtId="0" fontId="47" fillId="0" borderId="0" xfId="2" applyFont="1" applyBorder="1" applyAlignment="1">
      <alignment vertical="center" shrinkToFit="1"/>
    </xf>
    <xf numFmtId="0" fontId="25" fillId="0" borderId="36" xfId="2" applyFont="1" applyFill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0" borderId="0" xfId="2" applyFont="1" applyAlignment="1">
      <alignment horizontal="center" vertical="center"/>
    </xf>
    <xf numFmtId="0" fontId="10" fillId="0" borderId="1" xfId="2" applyFont="1" applyFill="1" applyBorder="1" applyAlignment="1">
      <alignment horizontal="center" vertical="center" shrinkToFit="1"/>
    </xf>
    <xf numFmtId="0" fontId="14" fillId="0" borderId="0" xfId="2" applyFont="1" applyAlignment="1">
      <alignment horizontal="right" vertical="center"/>
    </xf>
    <xf numFmtId="0" fontId="10" fillId="0" borderId="1" xfId="2" applyFont="1" applyFill="1" applyBorder="1" applyAlignment="1" applyProtection="1">
      <alignment horizontal="center" vertical="center" shrinkToFit="1"/>
      <protection locked="0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36" fillId="0" borderId="0" xfId="2" applyFont="1" applyFill="1" applyBorder="1" applyAlignment="1">
      <alignment vertical="center" textRotation="255"/>
    </xf>
    <xf numFmtId="0" fontId="5" fillId="0" borderId="43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29" fillId="0" borderId="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10" fillId="0" borderId="72" xfId="2" quotePrefix="1" applyFont="1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 shrinkToFit="1"/>
    </xf>
    <xf numFmtId="0" fontId="5" fillId="0" borderId="0" xfId="2" applyFont="1" applyBorder="1" applyAlignment="1">
      <alignment vertical="center"/>
    </xf>
    <xf numFmtId="0" fontId="28" fillId="0" borderId="5" xfId="2" applyFont="1" applyFill="1" applyBorder="1" applyAlignment="1">
      <alignment vertical="center" wrapText="1" shrinkToFit="1"/>
    </xf>
    <xf numFmtId="0" fontId="26" fillId="0" borderId="5" xfId="2" applyFont="1" applyBorder="1" applyAlignment="1">
      <alignment vertical="center" wrapText="1" shrinkToFit="1"/>
    </xf>
    <xf numFmtId="0" fontId="28" fillId="0" borderId="0" xfId="2" applyFont="1" applyBorder="1" applyAlignment="1">
      <alignment vertical="center" shrinkToFit="1"/>
    </xf>
    <xf numFmtId="0" fontId="36" fillId="0" borderId="0" xfId="2" applyFont="1" applyBorder="1">
      <alignment vertical="center"/>
    </xf>
    <xf numFmtId="0" fontId="28" fillId="0" borderId="5" xfId="2" applyFont="1" applyBorder="1" applyAlignment="1">
      <alignment horizontal="center" vertical="center" shrinkToFit="1"/>
    </xf>
    <xf numFmtId="0" fontId="28" fillId="0" borderId="0" xfId="2" applyFont="1" applyBorder="1" applyAlignment="1">
      <alignment horizontal="center" vertical="center" shrinkToFit="1"/>
    </xf>
    <xf numFmtId="0" fontId="10" fillId="0" borderId="0" xfId="2" applyFont="1" applyBorder="1">
      <alignment vertical="center"/>
    </xf>
    <xf numFmtId="0" fontId="5" fillId="0" borderId="9" xfId="2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 shrinkToFit="1"/>
    </xf>
    <xf numFmtId="0" fontId="46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0" fillId="0" borderId="0" xfId="2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 shrinkToFit="1"/>
    </xf>
    <xf numFmtId="0" fontId="26" fillId="0" borderId="7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vertical="center" shrinkToFit="1"/>
    </xf>
    <xf numFmtId="176" fontId="5" fillId="0" borderId="47" xfId="0" quotePrefix="1" applyNumberFormat="1" applyFont="1" applyBorder="1" applyAlignment="1">
      <alignment vertical="center" shrinkToFit="1"/>
    </xf>
    <xf numFmtId="176" fontId="5" fillId="0" borderId="59" xfId="0" quotePrefix="1" applyNumberFormat="1" applyFont="1" applyBorder="1" applyAlignment="1">
      <alignment vertical="center" shrinkToFit="1"/>
    </xf>
    <xf numFmtId="176" fontId="5" fillId="0" borderId="22" xfId="0" quotePrefix="1" applyNumberFormat="1" applyFont="1" applyBorder="1" applyAlignment="1">
      <alignment vertical="center" shrinkToFit="1"/>
    </xf>
    <xf numFmtId="0" fontId="29" fillId="0" borderId="24" xfId="2" applyFont="1" applyBorder="1" applyAlignment="1" applyProtection="1">
      <alignment horizontal="center" vertical="center" shrinkToFit="1"/>
    </xf>
    <xf numFmtId="0" fontId="5" fillId="0" borderId="21" xfId="2" applyFont="1" applyBorder="1" applyAlignment="1" applyProtection="1">
      <alignment horizontal="center" vertical="center"/>
    </xf>
    <xf numFmtId="0" fontId="5" fillId="0" borderId="66" xfId="2" applyFont="1" applyBorder="1" applyAlignment="1" applyProtection="1">
      <alignment horizontal="center" vertical="center"/>
    </xf>
    <xf numFmtId="0" fontId="5" fillId="0" borderId="78" xfId="2" applyFont="1" applyBorder="1" applyAlignment="1" applyProtection="1">
      <alignment horizontal="center" vertical="center"/>
    </xf>
    <xf numFmtId="0" fontId="36" fillId="3" borderId="75" xfId="2" applyFont="1" applyFill="1" applyBorder="1" applyAlignment="1" applyProtection="1">
      <alignment horizontal="center" vertical="center"/>
    </xf>
    <xf numFmtId="0" fontId="36" fillId="3" borderId="76" xfId="2" applyFont="1" applyFill="1" applyBorder="1" applyAlignment="1" applyProtection="1">
      <alignment horizontal="center" vertical="center"/>
    </xf>
    <xf numFmtId="0" fontId="36" fillId="3" borderId="74" xfId="2" applyFont="1" applyFill="1" applyBorder="1" applyAlignment="1" applyProtection="1">
      <alignment horizontal="center" vertical="center"/>
    </xf>
    <xf numFmtId="0" fontId="10" fillId="0" borderId="0" xfId="2" applyFont="1" applyFill="1" applyProtection="1">
      <alignment vertical="center"/>
    </xf>
    <xf numFmtId="0" fontId="10" fillId="0" borderId="0" xfId="2" applyFont="1" applyProtection="1">
      <alignment vertical="center"/>
    </xf>
    <xf numFmtId="0" fontId="44" fillId="0" borderId="0" xfId="2" applyFont="1" applyAlignment="1" applyProtection="1">
      <alignment vertical="center"/>
    </xf>
    <xf numFmtId="0" fontId="5" fillId="0" borderId="73" xfId="2" applyFont="1" applyFill="1" applyBorder="1" applyAlignment="1" applyProtection="1">
      <alignment horizontal="center" vertical="center"/>
      <protection locked="0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5" fillId="0" borderId="77" xfId="2" applyFont="1" applyFill="1" applyBorder="1" applyAlignment="1" applyProtection="1">
      <alignment horizontal="center" vertical="center"/>
      <protection locked="0"/>
    </xf>
    <xf numFmtId="0" fontId="10" fillId="0" borderId="15" xfId="2" applyFont="1" applyFill="1" applyBorder="1" applyAlignment="1" applyProtection="1">
      <alignment horizontal="center" vertical="center" shrinkToFit="1"/>
      <protection locked="0"/>
    </xf>
    <xf numFmtId="0" fontId="10" fillId="0" borderId="0" xfId="2" applyFont="1" applyAlignment="1">
      <alignment horizontal="left" vertical="center"/>
    </xf>
    <xf numFmtId="0" fontId="10" fillId="0" borderId="15" xfId="2" applyFont="1" applyBorder="1" applyAlignment="1">
      <alignment horizontal="center" vertical="center" shrinkToFit="1"/>
    </xf>
    <xf numFmtId="0" fontId="5" fillId="0" borderId="12" xfId="2" applyFont="1" applyBorder="1" applyAlignment="1">
      <alignment horizontal="center" vertical="center"/>
    </xf>
    <xf numFmtId="0" fontId="5" fillId="0" borderId="30" xfId="2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47" fillId="0" borderId="19" xfId="2" applyFont="1" applyBorder="1" applyAlignment="1">
      <alignment horizontal="center" vertical="center" shrinkToFit="1"/>
    </xf>
    <xf numFmtId="0" fontId="47" fillId="0" borderId="0" xfId="2" applyFont="1" applyBorder="1" applyAlignment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42" fillId="0" borderId="19" xfId="2" applyFont="1" applyBorder="1" applyAlignment="1">
      <alignment horizontal="center" vertical="center" shrinkToFit="1"/>
    </xf>
    <xf numFmtId="0" fontId="42" fillId="0" borderId="0" xfId="2" applyFont="1" applyBorder="1" applyAlignment="1">
      <alignment horizontal="center" vertical="center" shrinkToFit="1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9" xfId="0" quotePrefix="1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wrapText="1" shrinkToFit="1"/>
      <protection locked="0"/>
    </xf>
    <xf numFmtId="0" fontId="5" fillId="0" borderId="39" xfId="0" applyFont="1" applyBorder="1" applyAlignment="1" applyProtection="1">
      <alignment horizontal="center" vertical="center" wrapText="1" shrinkToFit="1"/>
      <protection locked="0"/>
    </xf>
    <xf numFmtId="0" fontId="5" fillId="0" borderId="34" xfId="0" applyFont="1" applyBorder="1" applyAlignment="1" applyProtection="1">
      <alignment horizontal="center" vertical="center" wrapText="1" shrinkToFi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176" fontId="5" fillId="0" borderId="38" xfId="0" quotePrefix="1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wrapText="1" shrinkToFit="1"/>
      <protection locked="0"/>
    </xf>
    <xf numFmtId="0" fontId="5" fillId="0" borderId="44" xfId="0" applyFont="1" applyBorder="1" applyAlignment="1" applyProtection="1">
      <alignment horizontal="center" vertical="center" wrapText="1" shrinkToFit="1"/>
      <protection locked="0"/>
    </xf>
    <xf numFmtId="0" fontId="5" fillId="0" borderId="3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quotePrefix="1" applyFont="1" applyBorder="1" applyAlignment="1" applyProtection="1">
      <alignment horizontal="center" vertical="center" shrinkToFit="1"/>
      <protection locked="0"/>
    </xf>
    <xf numFmtId="0" fontId="41" fillId="0" borderId="0" xfId="2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3" xfId="0" quotePrefix="1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2" borderId="49" xfId="0" quotePrefix="1" applyFon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58" xfId="0" applyFont="1" applyFill="1" applyBorder="1" applyAlignment="1" applyProtection="1">
      <alignment horizontal="center" vertical="center" shrinkToFit="1"/>
      <protection locked="0"/>
    </xf>
    <xf numFmtId="0" fontId="5" fillId="2" borderId="55" xfId="0" applyFont="1" applyFill="1" applyBorder="1" applyAlignment="1" applyProtection="1">
      <alignment horizontal="center" vertical="center" shrinkToFit="1"/>
      <protection locked="0"/>
    </xf>
    <xf numFmtId="0" fontId="5" fillId="2" borderId="57" xfId="0" applyFont="1" applyFill="1" applyBorder="1" applyAlignment="1" applyProtection="1">
      <alignment horizontal="center" vertical="center" shrinkToFit="1"/>
      <protection locked="0"/>
    </xf>
    <xf numFmtId="0" fontId="5" fillId="0" borderId="49" xfId="0" quotePrefix="1" applyFont="1" applyBorder="1" applyAlignment="1" applyProtection="1">
      <alignment horizontal="center" vertical="center" wrapText="1" shrinkToFit="1"/>
      <protection locked="0"/>
    </xf>
    <xf numFmtId="0" fontId="5" fillId="0" borderId="14" xfId="0" applyFont="1" applyBorder="1" applyAlignment="1" applyProtection="1">
      <alignment horizontal="center" vertical="center" wrapText="1" shrinkToFit="1"/>
      <protection locked="0"/>
    </xf>
    <xf numFmtId="0" fontId="5" fillId="0" borderId="33" xfId="0" applyFont="1" applyBorder="1" applyAlignment="1" applyProtection="1">
      <alignment horizontal="center" vertical="center" wrapText="1" shrinkToFit="1"/>
      <protection locked="0"/>
    </xf>
    <xf numFmtId="0" fontId="5" fillId="0" borderId="17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58" xfId="0" applyFont="1" applyBorder="1" applyAlignment="1" applyProtection="1">
      <alignment horizontal="center" vertical="center" wrapText="1" shrinkToFit="1"/>
      <protection locked="0"/>
    </xf>
    <xf numFmtId="0" fontId="5" fillId="0" borderId="55" xfId="0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5" fillId="0" borderId="57" xfId="0" applyFont="1" applyBorder="1" applyAlignment="1" applyProtection="1">
      <alignment horizontal="center" vertical="center" wrapText="1" shrinkToFit="1"/>
      <protection locked="0"/>
    </xf>
    <xf numFmtId="0" fontId="5" fillId="0" borderId="33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44" xfId="0" quotePrefix="1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3" xfId="0" quotePrefix="1" applyFont="1" applyBorder="1" applyAlignment="1" applyProtection="1">
      <alignment horizontal="center" vertical="center"/>
      <protection locked="0"/>
    </xf>
    <xf numFmtId="0" fontId="5" fillId="0" borderId="43" xfId="0" quotePrefix="1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76" fontId="10" fillId="0" borderId="43" xfId="2" quotePrefix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45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176" fontId="5" fillId="0" borderId="38" xfId="0" applyNumberFormat="1" applyFont="1" applyBorder="1" applyAlignment="1" applyProtection="1">
      <alignment horizontal="center" vertical="center" shrinkToFit="1"/>
      <protection locked="0"/>
    </xf>
    <xf numFmtId="176" fontId="5" fillId="0" borderId="40" xfId="0" applyNumberFormat="1" applyFont="1" applyBorder="1" applyAlignment="1" applyProtection="1">
      <alignment horizontal="center" vertical="center" shrinkToFit="1"/>
      <protection locked="0"/>
    </xf>
    <xf numFmtId="0" fontId="5" fillId="0" borderId="43" xfId="0" quotePrefix="1" applyFont="1" applyBorder="1" applyAlignment="1" applyProtection="1">
      <alignment horizontal="center" vertical="center" shrinkToFit="1"/>
      <protection locked="0"/>
    </xf>
    <xf numFmtId="0" fontId="5" fillId="0" borderId="3" xfId="0" quotePrefix="1" applyFont="1" applyBorder="1" applyAlignment="1" applyProtection="1">
      <alignment horizontal="center" vertical="center" shrinkToFit="1"/>
      <protection locked="0"/>
    </xf>
    <xf numFmtId="0" fontId="5" fillId="0" borderId="44" xfId="0" quotePrefix="1" applyFont="1" applyBorder="1" applyAlignment="1" applyProtection="1">
      <alignment horizontal="center" vertical="center"/>
      <protection locked="0"/>
    </xf>
    <xf numFmtId="0" fontId="5" fillId="0" borderId="3" xfId="0" quotePrefix="1" applyFont="1" applyBorder="1" applyAlignment="1" applyProtection="1">
      <alignment horizontal="center" vertical="center"/>
      <protection locked="0"/>
    </xf>
    <xf numFmtId="0" fontId="5" fillId="0" borderId="44" xfId="0" quotePrefix="1" applyFont="1" applyBorder="1" applyAlignment="1" applyProtection="1">
      <alignment horizontal="center" vertical="center" wrapText="1"/>
      <protection locked="0"/>
    </xf>
    <xf numFmtId="0" fontId="5" fillId="0" borderId="3" xfId="0" quotePrefix="1" applyFont="1" applyBorder="1" applyAlignment="1" applyProtection="1">
      <alignment horizontal="center" vertical="center" wrapText="1"/>
      <protection locked="0"/>
    </xf>
    <xf numFmtId="176" fontId="10" fillId="0" borderId="45" xfId="2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43" xfId="0" quotePrefix="1" applyFont="1" applyBorder="1" applyAlignment="1" applyProtection="1">
      <alignment horizontal="center" vertical="center" wrapText="1" shrinkToFit="1"/>
      <protection locked="0"/>
    </xf>
    <xf numFmtId="176" fontId="5" fillId="0" borderId="43" xfId="0" quotePrefix="1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0" fontId="25" fillId="0" borderId="29" xfId="2" quotePrefix="1" applyFont="1" applyFill="1" applyBorder="1" applyAlignment="1" applyProtection="1">
      <alignment horizontal="center" vertical="center" shrinkToFit="1"/>
      <protection locked="0"/>
    </xf>
    <xf numFmtId="0" fontId="25" fillId="0" borderId="36" xfId="2" quotePrefix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28" xfId="0" quotePrefix="1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 shrinkToFit="1"/>
    </xf>
    <xf numFmtId="0" fontId="5" fillId="2" borderId="49" xfId="0" applyFont="1" applyFill="1" applyBorder="1" applyAlignment="1" applyProtection="1">
      <alignment horizontal="center" vertical="center" shrinkToFit="1"/>
      <protection locked="0"/>
    </xf>
    <xf numFmtId="0" fontId="5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wrapText="1" shrinkToFit="1"/>
      <protection locked="0"/>
    </xf>
    <xf numFmtId="0" fontId="5" fillId="0" borderId="15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2" borderId="43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 applyProtection="1">
      <alignment horizontal="center" vertical="center" shrinkToFit="1"/>
      <protection locked="0"/>
    </xf>
    <xf numFmtId="0" fontId="26" fillId="0" borderId="37" xfId="0" applyFont="1" applyBorder="1" applyAlignment="1">
      <alignment horizontal="center" vertical="center" wrapText="1" shrinkToFit="1"/>
    </xf>
    <xf numFmtId="0" fontId="26" fillId="0" borderId="3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0" fillId="0" borderId="0" xfId="2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16" fillId="0" borderId="60" xfId="2" applyFont="1" applyFill="1" applyBorder="1" applyAlignment="1">
      <alignment horizontal="left" vertical="center" wrapText="1"/>
    </xf>
    <xf numFmtId="0" fontId="16" fillId="0" borderId="54" xfId="2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left" vertical="center" wrapText="1"/>
    </xf>
    <xf numFmtId="0" fontId="16" fillId="0" borderId="59" xfId="2" applyFont="1" applyFill="1" applyBorder="1" applyAlignment="1">
      <alignment horizontal="left" vertical="center" wrapText="1"/>
    </xf>
    <xf numFmtId="0" fontId="10" fillId="0" borderId="18" xfId="2" applyFont="1" applyFill="1" applyBorder="1" applyAlignment="1">
      <alignment horizontal="center" vertical="center" textRotation="255" shrinkToFit="1"/>
    </xf>
    <xf numFmtId="0" fontId="10" fillId="0" borderId="12" xfId="2" applyFont="1" applyFill="1" applyBorder="1" applyAlignment="1">
      <alignment horizontal="center" vertical="center" textRotation="255" shrinkToFit="1"/>
    </xf>
    <xf numFmtId="0" fontId="10" fillId="0" borderId="13" xfId="2" applyFont="1" applyFill="1" applyBorder="1" applyAlignment="1">
      <alignment horizontal="center" vertical="center" textRotation="255" shrinkToFit="1"/>
    </xf>
    <xf numFmtId="0" fontId="10" fillId="0" borderId="35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3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34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27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1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31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21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22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24" xfId="2" applyFont="1" applyFill="1" applyBorder="1" applyAlignment="1" applyProtection="1">
      <alignment horizontal="center" vertical="center" textRotation="255" shrinkToFit="1"/>
      <protection locked="0"/>
    </xf>
    <xf numFmtId="0" fontId="5" fillId="0" borderId="0" xfId="2" applyFont="1" applyAlignment="1">
      <alignment horizontal="center" vertical="center"/>
    </xf>
    <xf numFmtId="0" fontId="10" fillId="0" borderId="19" xfId="2" applyFont="1" applyFill="1" applyBorder="1" applyAlignment="1">
      <alignment horizontal="center" vertical="center" textRotation="255" shrinkToFit="1"/>
    </xf>
    <xf numFmtId="0" fontId="10" fillId="0" borderId="64" xfId="2" applyFont="1" applyFill="1" applyBorder="1" applyAlignment="1">
      <alignment horizontal="center" vertical="center" textRotation="255" shrinkToFit="1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4" xfId="2" applyFont="1" applyFill="1" applyBorder="1" applyAlignment="1">
      <alignment horizontal="center" vertical="center" shrinkToFit="1"/>
    </xf>
    <xf numFmtId="176" fontId="10" fillId="0" borderId="4" xfId="2" applyNumberFormat="1" applyFont="1" applyFill="1" applyBorder="1" applyAlignment="1">
      <alignment horizontal="center" vertical="center" shrinkToFit="1"/>
    </xf>
    <xf numFmtId="0" fontId="10" fillId="0" borderId="15" xfId="2" applyFont="1" applyFill="1" applyBorder="1" applyAlignment="1" applyProtection="1">
      <alignment horizontal="center" vertical="center" shrinkToFit="1"/>
      <protection locked="0"/>
    </xf>
    <xf numFmtId="0" fontId="10" fillId="0" borderId="15" xfId="2" applyFont="1" applyFill="1" applyBorder="1" applyAlignment="1">
      <alignment horizontal="center" vertical="center"/>
    </xf>
    <xf numFmtId="0" fontId="14" fillId="0" borderId="0" xfId="2" applyFont="1" applyAlignment="1">
      <alignment horizontal="right" vertical="center"/>
    </xf>
    <xf numFmtId="176" fontId="10" fillId="0" borderId="44" xfId="2" applyNumberFormat="1" applyFont="1" applyFill="1" applyBorder="1" applyAlignment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shrinkToFit="1"/>
      <protection locked="0"/>
    </xf>
    <xf numFmtId="0" fontId="36" fillId="0" borderId="71" xfId="2" applyFont="1" applyFill="1" applyBorder="1" applyAlignment="1">
      <alignment horizontal="center" vertical="center" textRotation="255"/>
    </xf>
    <xf numFmtId="0" fontId="43" fillId="0" borderId="0" xfId="2" applyFont="1" applyAlignment="1">
      <alignment horizontal="left" vertical="center"/>
    </xf>
    <xf numFmtId="0" fontId="36" fillId="0" borderId="17" xfId="2" applyFont="1" applyFill="1" applyBorder="1" applyAlignment="1">
      <alignment horizontal="center" vertical="center" textRotation="255"/>
    </xf>
    <xf numFmtId="0" fontId="17" fillId="0" borderId="0" xfId="2" applyFont="1" applyFill="1" applyAlignment="1">
      <alignment horizontal="left" vertical="center" shrinkToFit="1"/>
    </xf>
    <xf numFmtId="0" fontId="16" fillId="0" borderId="0" xfId="2" applyFont="1" applyFill="1" applyAlignment="1">
      <alignment horizontal="center" vertical="center"/>
    </xf>
    <xf numFmtId="0" fontId="10" fillId="0" borderId="43" xfId="2" applyFont="1" applyFill="1" applyBorder="1" applyAlignment="1">
      <alignment horizontal="center" vertical="center" shrinkToFit="1"/>
    </xf>
    <xf numFmtId="0" fontId="10" fillId="0" borderId="44" xfId="2" applyFont="1" applyFill="1" applyBorder="1" applyAlignment="1">
      <alignment horizontal="center" vertical="center" shrinkToFit="1"/>
    </xf>
    <xf numFmtId="0" fontId="10" fillId="0" borderId="15" xfId="2" applyFont="1" applyFill="1" applyBorder="1" applyAlignment="1">
      <alignment horizontal="center" vertical="center" shrinkToFit="1"/>
    </xf>
    <xf numFmtId="0" fontId="16" fillId="0" borderId="62" xfId="2" applyFont="1" applyFill="1" applyBorder="1" applyAlignment="1">
      <alignment horizontal="center" vertical="center" wrapText="1" shrinkToFit="1"/>
    </xf>
    <xf numFmtId="0" fontId="16" fillId="0" borderId="48" xfId="2" applyFont="1" applyFill="1" applyBorder="1" applyAlignment="1">
      <alignment horizontal="center" vertical="center" wrapText="1" shrinkToFit="1"/>
    </xf>
    <xf numFmtId="0" fontId="16" fillId="0" borderId="66" xfId="2" applyFont="1" applyFill="1" applyBorder="1" applyAlignment="1">
      <alignment horizontal="center" vertical="center" wrapText="1" shrinkToFit="1"/>
    </xf>
    <xf numFmtId="0" fontId="16" fillId="0" borderId="54" xfId="2" applyFont="1" applyFill="1" applyBorder="1" applyAlignment="1">
      <alignment horizontal="center" vertical="center" wrapText="1" shrinkToFit="1"/>
    </xf>
    <xf numFmtId="0" fontId="16" fillId="0" borderId="4" xfId="2" applyFont="1" applyFill="1" applyBorder="1" applyAlignment="1">
      <alignment horizontal="center" vertical="center" wrapText="1" shrinkToFit="1"/>
    </xf>
    <xf numFmtId="0" fontId="16" fillId="0" borderId="59" xfId="2" applyFont="1" applyFill="1" applyBorder="1" applyAlignment="1">
      <alignment horizontal="center" vertical="center" wrapText="1" shrinkToFit="1"/>
    </xf>
    <xf numFmtId="0" fontId="29" fillId="0" borderId="0" xfId="2" applyFont="1" applyFill="1" applyBorder="1" applyAlignment="1">
      <alignment horizontal="left" vertical="center" wrapText="1" shrinkToFit="1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 wrapText="1"/>
    </xf>
    <xf numFmtId="0" fontId="5" fillId="0" borderId="0" xfId="2" applyFont="1" applyAlignment="1">
      <alignment horizontal="left" vertical="center" shrinkToFit="1"/>
    </xf>
    <xf numFmtId="0" fontId="38" fillId="0" borderId="0" xfId="2" applyFont="1" applyBorder="1" applyAlignment="1" applyProtection="1">
      <alignment horizontal="center" vertical="center" shrinkToFit="1"/>
    </xf>
    <xf numFmtId="0" fontId="5" fillId="0" borderId="25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 shrinkToFit="1"/>
    </xf>
    <xf numFmtId="0" fontId="5" fillId="0" borderId="34" xfId="2" applyFont="1" applyBorder="1" applyAlignment="1">
      <alignment horizontal="center" vertical="center" shrinkToFit="1"/>
    </xf>
    <xf numFmtId="0" fontId="5" fillId="0" borderId="0" xfId="2" applyFont="1" applyAlignment="1">
      <alignment horizontal="left" vertical="center"/>
    </xf>
    <xf numFmtId="0" fontId="5" fillId="0" borderId="33" xfId="2" applyFont="1" applyFill="1" applyBorder="1" applyAlignment="1" applyProtection="1">
      <alignment horizontal="center" vertical="center"/>
      <protection locked="0"/>
    </xf>
    <xf numFmtId="0" fontId="5" fillId="0" borderId="28" xfId="2" applyFont="1" applyFill="1" applyBorder="1" applyAlignment="1" applyProtection="1">
      <alignment horizontal="center" vertical="center"/>
      <protection locked="0"/>
    </xf>
    <xf numFmtId="0" fontId="5" fillId="0" borderId="28" xfId="2" applyFont="1" applyFill="1" applyBorder="1" applyAlignment="1" applyProtection="1">
      <alignment horizontal="center" vertical="center" shrinkToFit="1"/>
      <protection locked="0"/>
    </xf>
    <xf numFmtId="0" fontId="5" fillId="0" borderId="49" xfId="2" applyFont="1" applyFill="1" applyBorder="1" applyAlignment="1" applyProtection="1">
      <alignment horizontal="center" vertical="center" shrinkToFit="1"/>
      <protection locked="0"/>
    </xf>
    <xf numFmtId="0" fontId="5" fillId="0" borderId="20" xfId="2" applyFont="1" applyFill="1" applyBorder="1" applyAlignment="1">
      <alignment horizontal="center" vertical="center" shrinkToFit="1"/>
    </xf>
    <xf numFmtId="0" fontId="5" fillId="0" borderId="31" xfId="2" applyFont="1" applyFill="1" applyBorder="1" applyAlignment="1">
      <alignment horizontal="center" vertical="center" shrinkToFit="1"/>
    </xf>
    <xf numFmtId="0" fontId="5" fillId="0" borderId="24" xfId="2" applyFont="1" applyFill="1" applyBorder="1" applyAlignment="1">
      <alignment horizontal="center" vertical="center" shrinkToFit="1"/>
    </xf>
    <xf numFmtId="176" fontId="5" fillId="0" borderId="3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2" applyFont="1" applyFill="1" applyBorder="1" applyAlignment="1" applyProtection="1">
      <alignment horizontal="center" vertical="center" shrinkToFit="1"/>
      <protection locked="0"/>
    </xf>
    <xf numFmtId="0" fontId="5" fillId="0" borderId="43" xfId="2" applyFont="1" applyFill="1" applyBorder="1" applyAlignment="1" applyProtection="1">
      <alignment horizontal="center" vertical="center" shrinkToFit="1"/>
      <protection locked="0"/>
    </xf>
    <xf numFmtId="0" fontId="5" fillId="0" borderId="1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7" xfId="2" applyFont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 shrinkToFit="1"/>
    </xf>
    <xf numFmtId="0" fontId="5" fillId="0" borderId="3" xfId="2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5" fillId="0" borderId="2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5" fillId="0" borderId="22" xfId="2" applyFont="1" applyFill="1" applyBorder="1" applyAlignment="1">
      <alignment horizontal="center" vertical="center" shrinkToFit="1"/>
    </xf>
    <xf numFmtId="0" fontId="5" fillId="0" borderId="4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5" fillId="0" borderId="42" xfId="2" applyFont="1" applyFill="1" applyBorder="1" applyAlignment="1">
      <alignment horizontal="center" vertical="center" shrinkToFit="1"/>
    </xf>
    <xf numFmtId="0" fontId="5" fillId="0" borderId="45" xfId="2" applyFont="1" applyFill="1" applyBorder="1" applyAlignment="1">
      <alignment horizontal="center" vertical="center" shrinkToFit="1"/>
    </xf>
    <xf numFmtId="0" fontId="5" fillId="0" borderId="30" xfId="2" applyFont="1" applyFill="1" applyBorder="1" applyAlignment="1" applyProtection="1">
      <alignment horizontal="center" vertical="center"/>
      <protection locked="0"/>
    </xf>
    <xf numFmtId="0" fontId="5" fillId="0" borderId="32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42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43" xfId="2" applyFont="1" applyFill="1" applyBorder="1" applyAlignment="1" applyProtection="1">
      <alignment horizontal="center" vertical="center"/>
    </xf>
    <xf numFmtId="0" fontId="5" fillId="0" borderId="45" xfId="2" applyFont="1" applyFill="1" applyBorder="1" applyAlignment="1" applyProtection="1">
      <alignment horizontal="center" vertical="center"/>
    </xf>
    <xf numFmtId="0" fontId="5" fillId="0" borderId="50" xfId="2" applyNumberFormat="1" applyFont="1" applyFill="1" applyBorder="1" applyAlignment="1" applyProtection="1">
      <alignment horizontal="center" vertical="center"/>
      <protection locked="0"/>
    </xf>
    <xf numFmtId="0" fontId="5" fillId="0" borderId="10" xfId="2" applyNumberFormat="1" applyFont="1" applyFill="1" applyBorder="1" applyAlignment="1" applyProtection="1">
      <alignment horizontal="center" vertical="center"/>
      <protection locked="0"/>
    </xf>
    <xf numFmtId="0" fontId="5" fillId="0" borderId="50" xfId="2" applyFont="1" applyFill="1" applyBorder="1" applyAlignment="1" applyProtection="1">
      <alignment horizontal="center" vertical="center"/>
      <protection locked="0"/>
    </xf>
    <xf numFmtId="0" fontId="5" fillId="0" borderId="52" xfId="2" applyFont="1" applyFill="1" applyBorder="1" applyAlignment="1" applyProtection="1">
      <alignment horizontal="center" vertical="center"/>
      <protection locked="0"/>
    </xf>
    <xf numFmtId="0" fontId="5" fillId="0" borderId="15" xfId="2" applyFont="1" applyFill="1" applyBorder="1" applyAlignment="1">
      <alignment horizontal="center" vertical="center" wrapText="1"/>
    </xf>
    <xf numFmtId="0" fontId="5" fillId="0" borderId="63" xfId="2" applyFont="1" applyBorder="1" applyAlignment="1">
      <alignment horizontal="center" vertical="center"/>
    </xf>
    <xf numFmtId="0" fontId="5" fillId="0" borderId="70" xfId="2" applyFont="1" applyBorder="1" applyAlignment="1">
      <alignment horizontal="center" vertical="center"/>
    </xf>
    <xf numFmtId="0" fontId="5" fillId="0" borderId="64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50" xfId="2" applyNumberFormat="1" applyFont="1" applyFill="1" applyBorder="1" applyAlignment="1">
      <alignment horizontal="center" vertical="center"/>
    </xf>
    <xf numFmtId="0" fontId="5" fillId="0" borderId="10" xfId="2" applyNumberFormat="1" applyFont="1" applyFill="1" applyBorder="1" applyAlignment="1">
      <alignment horizontal="center"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 shrinkToFit="1"/>
    </xf>
    <xf numFmtId="0" fontId="5" fillId="0" borderId="46" xfId="2" applyFont="1" applyFill="1" applyBorder="1" applyAlignment="1">
      <alignment horizontal="center" vertical="center" shrinkToFit="1"/>
    </xf>
    <xf numFmtId="0" fontId="5" fillId="0" borderId="47" xfId="2" applyFont="1" applyFill="1" applyBorder="1" applyAlignment="1">
      <alignment horizontal="center" vertical="center" shrinkToFit="1"/>
    </xf>
    <xf numFmtId="0" fontId="5" fillId="0" borderId="71" xfId="2" applyFont="1" applyFill="1" applyBorder="1" applyAlignment="1" applyProtection="1">
      <alignment horizontal="center" vertical="center"/>
      <protection locked="0"/>
    </xf>
    <xf numFmtId="0" fontId="10" fillId="0" borderId="0" xfId="2" applyFont="1" applyAlignment="1">
      <alignment horizontal="left" vertical="center"/>
    </xf>
    <xf numFmtId="0" fontId="10" fillId="0" borderId="15" xfId="2" applyFont="1" applyBorder="1" applyAlignment="1">
      <alignment horizontal="center" vertical="center" shrinkToFit="1"/>
    </xf>
    <xf numFmtId="0" fontId="5" fillId="0" borderId="18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 shrinkToFit="1"/>
    </xf>
    <xf numFmtId="0" fontId="5" fillId="0" borderId="37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43" xfId="2" applyFont="1" applyBorder="1" applyAlignment="1">
      <alignment horizontal="center" vertical="center" shrinkToFit="1"/>
    </xf>
    <xf numFmtId="0" fontId="5" fillId="0" borderId="31" xfId="2" applyFont="1" applyBorder="1" applyAlignment="1">
      <alignment horizontal="center" vertical="center" shrinkToFit="1"/>
    </xf>
    <xf numFmtId="0" fontId="5" fillId="0" borderId="38" xfId="2" applyFont="1" applyBorder="1" applyAlignment="1">
      <alignment horizontal="center" vertical="center" shrinkToFit="1"/>
    </xf>
    <xf numFmtId="0" fontId="5" fillId="0" borderId="26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21" fillId="0" borderId="15" xfId="2" applyFont="1" applyBorder="1" applyAlignment="1" applyProtection="1">
      <alignment horizontal="center" vertical="center"/>
      <protection locked="0"/>
    </xf>
    <xf numFmtId="0" fontId="21" fillId="0" borderId="15" xfId="2" applyFont="1" applyBorder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  <xf numFmtId="0" fontId="22" fillId="0" borderId="0" xfId="2" applyFont="1" applyAlignment="1" applyProtection="1">
      <alignment horizontal="center" vertical="center"/>
    </xf>
    <xf numFmtId="0" fontId="10" fillId="0" borderId="0" xfId="2" applyFont="1" applyBorder="1" applyAlignment="1">
      <alignment horizontal="left" vertical="center"/>
    </xf>
    <xf numFmtId="176" fontId="10" fillId="0" borderId="15" xfId="2" applyNumberFormat="1" applyFont="1" applyBorder="1" applyAlignment="1" applyProtection="1">
      <alignment horizontal="center" vertical="center"/>
    </xf>
    <xf numFmtId="176" fontId="10" fillId="0" borderId="15" xfId="2" applyNumberFormat="1" applyFont="1" applyFill="1" applyBorder="1" applyAlignment="1" applyProtection="1">
      <alignment horizontal="center" vertical="center"/>
    </xf>
    <xf numFmtId="0" fontId="10" fillId="0" borderId="15" xfId="2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left" vertical="center"/>
    </xf>
    <xf numFmtId="0" fontId="19" fillId="0" borderId="0" xfId="2" applyFont="1" applyAlignment="1">
      <alignment horizontal="center" vertical="center"/>
    </xf>
    <xf numFmtId="0" fontId="45" fillId="0" borderId="0" xfId="2" applyFont="1" applyAlignment="1">
      <alignment horizontal="left" vertical="center" wrapText="1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72"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EFAFE1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EFAFE1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EFAFE1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74021\Desktop\Hp\r5111%20taisehyou%20kyoten1~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拠１"/>
      <sheetName val="拠２"/>
      <sheetName val="小　拠３(A)"/>
      <sheetName val="小　拠３(B) "/>
    </sheetNames>
    <sheetDataSet>
      <sheetData sheetId="0">
        <row r="10">
          <cell r="B10" t="str">
            <v>Ａ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J39"/>
  <sheetViews>
    <sheetView tabSelected="1" view="pageBreakPreview" zoomScaleNormal="100" zoomScaleSheetLayoutView="100" workbookViewId="0">
      <selection activeCell="Y6" sqref="Y6"/>
    </sheetView>
  </sheetViews>
  <sheetFormatPr defaultColWidth="9" defaultRowHeight="13.5"/>
  <cols>
    <col min="1" max="1" width="2" style="1" customWidth="1"/>
    <col min="2" max="2" width="3" style="1" customWidth="1"/>
    <col min="3" max="3" width="12.875" style="1" customWidth="1"/>
    <col min="4" max="4" width="4.625" style="1" customWidth="1"/>
    <col min="5" max="5" width="9.875" style="1" customWidth="1"/>
    <col min="6" max="6" width="3.25" style="1" customWidth="1"/>
    <col min="7" max="7" width="6.625" style="1" customWidth="1"/>
    <col min="8" max="8" width="3.125" style="1" customWidth="1"/>
    <col min="9" max="9" width="2.125" style="1" customWidth="1"/>
    <col min="10" max="10" width="4.625" style="2" customWidth="1"/>
    <col min="11" max="11" width="4.375" style="2" customWidth="1"/>
    <col min="12" max="12" width="4.625" style="2" customWidth="1"/>
    <col min="13" max="13" width="2.75" style="1" customWidth="1"/>
    <col min="14" max="14" width="2.5" style="1" customWidth="1"/>
    <col min="15" max="15" width="3.875" style="1" customWidth="1"/>
    <col min="16" max="16" width="7" style="1" customWidth="1"/>
    <col min="17" max="17" width="5.5" style="1" customWidth="1"/>
    <col min="18" max="18" width="7.625" style="1" customWidth="1"/>
    <col min="19" max="19" width="12.75" style="1" customWidth="1"/>
    <col min="20" max="20" width="5.25" style="1" customWidth="1"/>
    <col min="21" max="21" width="6.25" style="1" customWidth="1"/>
    <col min="22" max="22" width="11.75" style="1" customWidth="1"/>
    <col min="23" max="23" width="6.625" style="1" customWidth="1"/>
    <col min="24" max="16384" width="9" style="1"/>
  </cols>
  <sheetData>
    <row r="1" spans="2:36" ht="15.95" customHeight="1">
      <c r="Q1" s="192" t="s">
        <v>95</v>
      </c>
      <c r="R1" s="192"/>
      <c r="S1" s="192"/>
    </row>
    <row r="2" spans="2:36" ht="15.95" customHeight="1">
      <c r="Q2" s="192" t="s">
        <v>96</v>
      </c>
      <c r="R2" s="192"/>
      <c r="S2" s="192"/>
    </row>
    <row r="3" spans="2:36" ht="15.95" customHeight="1">
      <c r="C3" s="312"/>
      <c r="D3" s="312"/>
      <c r="E3" s="312"/>
      <c r="F3" s="312"/>
      <c r="G3" s="312"/>
      <c r="H3" s="312"/>
      <c r="I3" s="312"/>
      <c r="J3" s="312"/>
      <c r="K3" s="312"/>
      <c r="L3" s="214" t="str">
        <f>IF(ISBLANK(C3),"→必ずリストから選択する！","")</f>
        <v>→必ずリストから選択する！</v>
      </c>
      <c r="M3" s="214"/>
      <c r="N3" s="214"/>
      <c r="O3" s="214"/>
      <c r="P3" s="214"/>
      <c r="Q3" s="214"/>
      <c r="R3" s="93"/>
      <c r="S3" s="93"/>
    </row>
    <row r="4" spans="2:36" ht="15.95" customHeight="1">
      <c r="B4" s="194" t="s">
        <v>68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V4" s="312"/>
      <c r="W4" s="312"/>
      <c r="X4" s="312"/>
      <c r="Y4" s="312"/>
      <c r="Z4" s="312"/>
      <c r="AA4" s="312"/>
      <c r="AB4" s="312"/>
      <c r="AC4" s="312"/>
      <c r="AD4" s="312"/>
      <c r="AE4" s="313" t="str">
        <f>IF(ISBLANK(V4),"→必ずリストから選択する！","")</f>
        <v>→必ずリストから選択する！</v>
      </c>
      <c r="AF4" s="313"/>
      <c r="AG4" s="313"/>
      <c r="AH4" s="313"/>
      <c r="AI4" s="313"/>
      <c r="AJ4" s="313"/>
    </row>
    <row r="5" spans="2:36" s="3" customFormat="1" ht="32.1" customHeight="1">
      <c r="B5" s="195" t="s">
        <v>125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</row>
    <row r="6" spans="2:36" s="4" customFormat="1" ht="32.1" customHeight="1">
      <c r="C6" s="193" t="s">
        <v>97</v>
      </c>
      <c r="D6" s="193"/>
      <c r="E6" s="213"/>
      <c r="F6" s="213"/>
      <c r="G6" s="213"/>
      <c r="H6" s="213"/>
      <c r="I6" s="213"/>
      <c r="J6" s="213"/>
      <c r="K6" s="213"/>
      <c r="L6" s="213"/>
      <c r="M6" s="211" t="s">
        <v>113</v>
      </c>
      <c r="N6" s="211"/>
      <c r="O6" s="211"/>
      <c r="P6" s="212"/>
      <c r="Q6" s="212"/>
      <c r="R6" s="212"/>
      <c r="S6" s="212"/>
    </row>
    <row r="7" spans="2:36" ht="32.1" customHeight="1" thickBot="1">
      <c r="B7" s="5" t="s">
        <v>1</v>
      </c>
      <c r="C7" s="2"/>
      <c r="G7" s="196"/>
      <c r="H7" s="196"/>
      <c r="I7" s="196"/>
      <c r="J7" s="196"/>
      <c r="K7" s="196"/>
      <c r="L7" s="196"/>
      <c r="M7" s="196"/>
      <c r="N7" s="196"/>
      <c r="O7" s="196"/>
    </row>
    <row r="8" spans="2:36" ht="32.1" customHeight="1" thickBot="1">
      <c r="B8" s="197" t="s">
        <v>69</v>
      </c>
      <c r="C8" s="198"/>
      <c r="D8" s="198"/>
      <c r="E8" s="198"/>
      <c r="F8" s="198"/>
      <c r="G8" s="199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1"/>
      <c r="T8" s="170" t="str">
        <f>IF(ISBLANK(G8),"→必ずリストから選択する！","")</f>
        <v>→必ずリストから選択する！</v>
      </c>
      <c r="U8" s="171"/>
      <c r="V8" s="171"/>
      <c r="W8" s="171"/>
      <c r="X8" s="171"/>
      <c r="Y8" s="67"/>
      <c r="Z8" s="67"/>
      <c r="AA8" s="67"/>
      <c r="AB8" s="67"/>
      <c r="AC8" s="67"/>
    </row>
    <row r="9" spans="2:36" s="4" customFormat="1" ht="32.1" customHeight="1">
      <c r="B9" s="202" t="s">
        <v>31</v>
      </c>
      <c r="C9" s="203"/>
      <c r="D9" s="203"/>
      <c r="E9" s="203"/>
      <c r="F9" s="204"/>
      <c r="G9" s="205" t="s">
        <v>64</v>
      </c>
      <c r="H9" s="206"/>
      <c r="I9" s="207" t="s">
        <v>37</v>
      </c>
      <c r="J9" s="208"/>
      <c r="K9" s="208"/>
      <c r="L9" s="207" t="s">
        <v>2</v>
      </c>
      <c r="M9" s="208"/>
      <c r="N9" s="208"/>
      <c r="O9" s="208"/>
      <c r="P9" s="208"/>
      <c r="Q9" s="209"/>
      <c r="R9" s="207" t="s">
        <v>66</v>
      </c>
      <c r="S9" s="210"/>
      <c r="T9" s="60"/>
      <c r="U9" s="59"/>
      <c r="V9" s="59"/>
      <c r="W9" s="59"/>
      <c r="X9" s="59"/>
      <c r="Y9" s="59"/>
      <c r="Z9" s="59"/>
    </row>
    <row r="10" spans="2:36" s="4" customFormat="1" ht="32.1" customHeight="1">
      <c r="B10" s="61" t="s">
        <v>3</v>
      </c>
      <c r="C10" s="262"/>
      <c r="D10" s="263"/>
      <c r="E10" s="263"/>
      <c r="F10" s="164"/>
      <c r="G10" s="168"/>
      <c r="H10" s="164"/>
      <c r="I10" s="264"/>
      <c r="J10" s="166"/>
      <c r="K10" s="167"/>
      <c r="L10" s="265"/>
      <c r="M10" s="266"/>
      <c r="N10" s="266"/>
      <c r="O10" s="266"/>
      <c r="P10" s="266"/>
      <c r="Q10" s="267"/>
      <c r="R10" s="268"/>
      <c r="S10" s="269"/>
      <c r="T10" s="62"/>
      <c r="U10" s="63"/>
    </row>
    <row r="11" spans="2:36" s="4" customFormat="1" ht="32.1" customHeight="1">
      <c r="B11" s="113" t="s">
        <v>118</v>
      </c>
      <c r="C11" s="275"/>
      <c r="D11" s="262"/>
      <c r="E11" s="262"/>
      <c r="F11" s="276"/>
      <c r="G11" s="168"/>
      <c r="H11" s="164"/>
      <c r="I11" s="264"/>
      <c r="J11" s="277"/>
      <c r="K11" s="278"/>
      <c r="L11" s="265"/>
      <c r="M11" s="279"/>
      <c r="N11" s="279"/>
      <c r="O11" s="279"/>
      <c r="P11" s="279"/>
      <c r="Q11" s="280"/>
      <c r="R11" s="268"/>
      <c r="S11" s="281"/>
      <c r="T11" s="62"/>
      <c r="U11" s="63"/>
    </row>
    <row r="12" spans="2:36" s="4" customFormat="1" ht="32.1" customHeight="1" thickBot="1">
      <c r="B12" s="64" t="s">
        <v>119</v>
      </c>
      <c r="C12" s="159"/>
      <c r="D12" s="159"/>
      <c r="E12" s="159"/>
      <c r="F12" s="188"/>
      <c r="G12" s="240"/>
      <c r="H12" s="237"/>
      <c r="I12" s="183"/>
      <c r="J12" s="184"/>
      <c r="K12" s="185"/>
      <c r="L12" s="270"/>
      <c r="M12" s="271"/>
      <c r="N12" s="271"/>
      <c r="O12" s="271"/>
      <c r="P12" s="271"/>
      <c r="Q12" s="272"/>
      <c r="R12" s="273"/>
      <c r="S12" s="274"/>
      <c r="T12" s="62"/>
      <c r="U12" s="63"/>
    </row>
    <row r="13" spans="2:36" s="4" customFormat="1" ht="15.95" customHeight="1">
      <c r="B13" s="215" t="s">
        <v>70</v>
      </c>
      <c r="C13" s="216"/>
      <c r="D13" s="217"/>
      <c r="E13" s="218" t="s">
        <v>7</v>
      </c>
      <c r="F13" s="217"/>
      <c r="G13" s="218" t="s">
        <v>65</v>
      </c>
      <c r="H13" s="216"/>
      <c r="I13" s="218" t="s">
        <v>2</v>
      </c>
      <c r="J13" s="216"/>
      <c r="K13" s="216"/>
      <c r="L13" s="216"/>
      <c r="M13" s="216"/>
      <c r="N13" s="216"/>
      <c r="O13" s="217"/>
      <c r="P13" s="218" t="s">
        <v>71</v>
      </c>
      <c r="Q13" s="217"/>
      <c r="R13" s="218" t="s">
        <v>72</v>
      </c>
      <c r="S13" s="220"/>
    </row>
    <row r="14" spans="2:36" s="4" customFormat="1" ht="15.95" customHeight="1">
      <c r="B14" s="202"/>
      <c r="C14" s="203"/>
      <c r="D14" s="204"/>
      <c r="E14" s="219"/>
      <c r="F14" s="204"/>
      <c r="G14" s="219"/>
      <c r="H14" s="203"/>
      <c r="I14" s="219"/>
      <c r="J14" s="203"/>
      <c r="K14" s="203"/>
      <c r="L14" s="203"/>
      <c r="M14" s="203"/>
      <c r="N14" s="203"/>
      <c r="O14" s="204"/>
      <c r="P14" s="219"/>
      <c r="Q14" s="204"/>
      <c r="R14" s="219"/>
      <c r="S14" s="221"/>
    </row>
    <row r="15" spans="2:36" s="4" customFormat="1" ht="15.95" customHeight="1">
      <c r="B15" s="230"/>
      <c r="C15" s="231"/>
      <c r="D15" s="232"/>
      <c r="E15" s="176"/>
      <c r="F15" s="241" t="s">
        <v>8</v>
      </c>
      <c r="G15" s="244"/>
      <c r="H15" s="245"/>
      <c r="I15" s="250"/>
      <c r="J15" s="251"/>
      <c r="K15" s="251"/>
      <c r="L15" s="251"/>
      <c r="M15" s="251"/>
      <c r="N15" s="251"/>
      <c r="O15" s="252"/>
      <c r="P15" s="222"/>
      <c r="Q15" s="259"/>
      <c r="R15" s="222"/>
      <c r="S15" s="223"/>
    </row>
    <row r="16" spans="2:36" s="4" customFormat="1" ht="6" customHeight="1">
      <c r="B16" s="233"/>
      <c r="C16" s="234"/>
      <c r="D16" s="235"/>
      <c r="E16" s="239"/>
      <c r="F16" s="242"/>
      <c r="G16" s="246"/>
      <c r="H16" s="247"/>
      <c r="I16" s="253"/>
      <c r="J16" s="254"/>
      <c r="K16" s="254"/>
      <c r="L16" s="254"/>
      <c r="M16" s="254"/>
      <c r="N16" s="254"/>
      <c r="O16" s="255"/>
      <c r="P16" s="224"/>
      <c r="Q16" s="260"/>
      <c r="R16" s="224"/>
      <c r="S16" s="225"/>
    </row>
    <row r="17" spans="2:25" s="4" customFormat="1" ht="6" customHeight="1">
      <c r="B17" s="233"/>
      <c r="C17" s="234"/>
      <c r="D17" s="235"/>
      <c r="E17" s="239"/>
      <c r="F17" s="242"/>
      <c r="G17" s="246"/>
      <c r="H17" s="247"/>
      <c r="I17" s="253"/>
      <c r="J17" s="254"/>
      <c r="K17" s="254"/>
      <c r="L17" s="254"/>
      <c r="M17" s="254"/>
      <c r="N17" s="254"/>
      <c r="O17" s="255"/>
      <c r="P17" s="224"/>
      <c r="Q17" s="260"/>
      <c r="R17" s="224"/>
      <c r="S17" s="225"/>
    </row>
    <row r="18" spans="2:25" s="4" customFormat="1" ht="6" customHeight="1" thickBot="1">
      <c r="B18" s="236"/>
      <c r="C18" s="237"/>
      <c r="D18" s="238"/>
      <c r="E18" s="240"/>
      <c r="F18" s="243"/>
      <c r="G18" s="248"/>
      <c r="H18" s="249"/>
      <c r="I18" s="256"/>
      <c r="J18" s="257"/>
      <c r="K18" s="257"/>
      <c r="L18" s="257"/>
      <c r="M18" s="257"/>
      <c r="N18" s="257"/>
      <c r="O18" s="258"/>
      <c r="P18" s="226"/>
      <c r="Q18" s="261"/>
      <c r="R18" s="226"/>
      <c r="S18" s="227"/>
    </row>
    <row r="19" spans="2:25" s="4" customFormat="1" ht="32.1" customHeight="1">
      <c r="B19" s="228" t="s">
        <v>4</v>
      </c>
      <c r="C19" s="208"/>
      <c r="D19" s="209"/>
      <c r="E19" s="207" t="s">
        <v>7</v>
      </c>
      <c r="F19" s="209"/>
      <c r="G19" s="229" t="s">
        <v>65</v>
      </c>
      <c r="H19" s="229"/>
      <c r="I19" s="207" t="s">
        <v>2</v>
      </c>
      <c r="J19" s="208"/>
      <c r="K19" s="208"/>
      <c r="L19" s="208"/>
      <c r="M19" s="208"/>
      <c r="N19" s="208"/>
      <c r="O19" s="209"/>
      <c r="P19" s="207" t="s">
        <v>71</v>
      </c>
      <c r="Q19" s="209"/>
      <c r="R19" s="207" t="s">
        <v>66</v>
      </c>
      <c r="S19" s="210"/>
    </row>
    <row r="20" spans="2:25" s="4" customFormat="1" ht="15.95" customHeight="1">
      <c r="B20" s="285" t="s">
        <v>137</v>
      </c>
      <c r="C20" s="176"/>
      <c r="D20" s="232"/>
      <c r="E20" s="288"/>
      <c r="F20" s="241" t="s">
        <v>8</v>
      </c>
      <c r="G20" s="291"/>
      <c r="H20" s="245"/>
      <c r="I20" s="250"/>
      <c r="J20" s="251"/>
      <c r="K20" s="251"/>
      <c r="L20" s="251"/>
      <c r="M20" s="251"/>
      <c r="N20" s="251"/>
      <c r="O20" s="252"/>
      <c r="P20" s="172"/>
      <c r="Q20" s="173"/>
      <c r="R20" s="176"/>
      <c r="S20" s="177"/>
      <c r="T20" s="170" t="str">
        <f>IF(ISBLANK(B20),"→必ずリストから選択する！","")</f>
        <v/>
      </c>
      <c r="U20" s="171"/>
      <c r="V20" s="171"/>
      <c r="W20" s="171"/>
      <c r="X20" s="171"/>
    </row>
    <row r="21" spans="2:25" s="4" customFormat="1" ht="15.95" customHeight="1">
      <c r="B21" s="286"/>
      <c r="C21" s="178"/>
      <c r="D21" s="287"/>
      <c r="E21" s="289"/>
      <c r="F21" s="290"/>
      <c r="G21" s="292"/>
      <c r="H21" s="293"/>
      <c r="I21" s="294"/>
      <c r="J21" s="295"/>
      <c r="K21" s="295"/>
      <c r="L21" s="295"/>
      <c r="M21" s="295"/>
      <c r="N21" s="295"/>
      <c r="O21" s="296"/>
      <c r="P21" s="174"/>
      <c r="Q21" s="175"/>
      <c r="R21" s="178"/>
      <c r="S21" s="179"/>
      <c r="T21" s="170"/>
      <c r="U21" s="171"/>
      <c r="V21" s="171"/>
      <c r="W21" s="171"/>
      <c r="X21" s="171"/>
    </row>
    <row r="22" spans="2:25" s="4" customFormat="1" ht="32.1" customHeight="1">
      <c r="B22" s="103" t="s">
        <v>138</v>
      </c>
      <c r="C22" s="168"/>
      <c r="D22" s="164"/>
      <c r="E22" s="116"/>
      <c r="F22" s="115" t="s">
        <v>8</v>
      </c>
      <c r="G22" s="297"/>
      <c r="H22" s="298"/>
      <c r="I22" s="189"/>
      <c r="J22" s="190"/>
      <c r="K22" s="190"/>
      <c r="L22" s="190"/>
      <c r="M22" s="190"/>
      <c r="N22" s="190"/>
      <c r="O22" s="191"/>
      <c r="P22" s="165"/>
      <c r="Q22" s="167"/>
      <c r="R22" s="168"/>
      <c r="S22" s="169"/>
      <c r="T22" s="170"/>
      <c r="U22" s="171"/>
      <c r="V22" s="171"/>
      <c r="W22" s="171"/>
      <c r="X22" s="171"/>
    </row>
    <row r="23" spans="2:25" s="4" customFormat="1" ht="32.1" customHeight="1" thickBot="1">
      <c r="B23" s="103" t="s">
        <v>124</v>
      </c>
      <c r="C23" s="158"/>
      <c r="D23" s="188"/>
      <c r="E23" s="105"/>
      <c r="F23" s="104" t="s">
        <v>122</v>
      </c>
      <c r="G23" s="299"/>
      <c r="H23" s="300"/>
      <c r="I23" s="180"/>
      <c r="J23" s="181"/>
      <c r="K23" s="181"/>
      <c r="L23" s="181"/>
      <c r="M23" s="181"/>
      <c r="N23" s="181"/>
      <c r="O23" s="182"/>
      <c r="P23" s="183"/>
      <c r="Q23" s="185"/>
      <c r="R23" s="158"/>
      <c r="S23" s="160"/>
    </row>
    <row r="24" spans="2:25" s="4" customFormat="1" ht="32.1" customHeight="1" thickBot="1">
      <c r="B24" s="326" t="s">
        <v>98</v>
      </c>
      <c r="C24" s="327"/>
      <c r="D24" s="327"/>
      <c r="E24" s="327"/>
      <c r="F24" s="328" t="s">
        <v>2</v>
      </c>
      <c r="G24" s="329"/>
      <c r="H24" s="329"/>
      <c r="I24" s="329"/>
      <c r="J24" s="329"/>
      <c r="K24" s="329"/>
      <c r="L24" s="207" t="s">
        <v>73</v>
      </c>
      <c r="M24" s="208"/>
      <c r="N24" s="208"/>
      <c r="O24" s="208"/>
      <c r="P24" s="209"/>
      <c r="Q24" s="301" t="s">
        <v>74</v>
      </c>
      <c r="R24" s="302"/>
      <c r="S24" s="135" t="s">
        <v>67</v>
      </c>
    </row>
    <row r="25" spans="2:25" s="4" customFormat="1" ht="32.1" customHeight="1">
      <c r="B25" s="117" t="s">
        <v>75</v>
      </c>
      <c r="C25" s="262"/>
      <c r="D25" s="263"/>
      <c r="E25" s="263"/>
      <c r="F25" s="282"/>
      <c r="G25" s="190"/>
      <c r="H25" s="190"/>
      <c r="I25" s="190"/>
      <c r="J25" s="190"/>
      <c r="K25" s="191"/>
      <c r="L25" s="165"/>
      <c r="M25" s="166"/>
      <c r="N25" s="166"/>
      <c r="O25" s="166"/>
      <c r="P25" s="167"/>
      <c r="Q25" s="283">
        <f>'中　拠3(A)'!Z35</f>
        <v>0</v>
      </c>
      <c r="R25" s="284"/>
      <c r="S25" s="137">
        <f>'中　拠3(A)'!Z36</f>
        <v>0</v>
      </c>
      <c r="T25" s="136"/>
      <c r="U25" s="65"/>
      <c r="V25" s="65"/>
      <c r="W25" s="65"/>
      <c r="X25" s="65"/>
      <c r="Y25" s="66"/>
    </row>
    <row r="26" spans="2:25" s="4" customFormat="1" ht="32.1" customHeight="1">
      <c r="B26" s="117" t="s">
        <v>123</v>
      </c>
      <c r="C26" s="262"/>
      <c r="D26" s="263"/>
      <c r="E26" s="263"/>
      <c r="F26" s="282"/>
      <c r="G26" s="190"/>
      <c r="H26" s="190"/>
      <c r="I26" s="190"/>
      <c r="J26" s="190"/>
      <c r="K26" s="191"/>
      <c r="L26" s="165"/>
      <c r="M26" s="166"/>
      <c r="N26" s="166"/>
      <c r="O26" s="166"/>
      <c r="P26" s="167"/>
      <c r="Q26" s="283">
        <f>'中　拠3(B) '!Z35</f>
        <v>0</v>
      </c>
      <c r="R26" s="284"/>
      <c r="S26" s="139">
        <f>'中　拠3(B) '!Z36</f>
        <v>0</v>
      </c>
      <c r="T26" s="136"/>
      <c r="U26" s="65"/>
      <c r="V26" s="65"/>
      <c r="W26" s="65"/>
      <c r="X26" s="65"/>
      <c r="Y26" s="66"/>
    </row>
    <row r="27" spans="2:25" s="4" customFormat="1" ht="32.1" customHeight="1" thickBot="1">
      <c r="B27" s="118" t="s">
        <v>121</v>
      </c>
      <c r="C27" s="159"/>
      <c r="D27" s="159"/>
      <c r="E27" s="159"/>
      <c r="F27" s="180"/>
      <c r="G27" s="181"/>
      <c r="H27" s="181"/>
      <c r="I27" s="181"/>
      <c r="J27" s="181"/>
      <c r="K27" s="182"/>
      <c r="L27" s="183"/>
      <c r="M27" s="184"/>
      <c r="N27" s="184"/>
      <c r="O27" s="184"/>
      <c r="P27" s="185"/>
      <c r="Q27" s="186">
        <f>'中　拠3(C)  '!Z35</f>
        <v>0</v>
      </c>
      <c r="R27" s="187"/>
      <c r="S27" s="138">
        <f>'中　拠3(C)  '!Z36</f>
        <v>0</v>
      </c>
      <c r="T27" s="136"/>
      <c r="U27" s="65"/>
      <c r="V27" s="65"/>
      <c r="W27" s="65"/>
      <c r="X27" s="65"/>
      <c r="Y27" s="66"/>
    </row>
    <row r="28" spans="2:25" ht="27" customHeight="1" thickBot="1">
      <c r="B28" s="325" t="s">
        <v>91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</row>
    <row r="29" spans="2:25" s="4" customFormat="1" ht="15.95" customHeight="1">
      <c r="B29" s="318" t="s">
        <v>76</v>
      </c>
      <c r="C29" s="229"/>
      <c r="D29" s="229" t="s">
        <v>77</v>
      </c>
      <c r="E29" s="229"/>
      <c r="F29" s="229"/>
      <c r="G29" s="229"/>
      <c r="H29" s="321" t="s">
        <v>78</v>
      </c>
      <c r="I29" s="229"/>
      <c r="J29" s="229"/>
      <c r="K29" s="229"/>
      <c r="L29" s="229" t="s">
        <v>79</v>
      </c>
      <c r="M29" s="229"/>
      <c r="N29" s="229"/>
      <c r="O29" s="229"/>
      <c r="P29" s="229" t="s">
        <v>80</v>
      </c>
      <c r="Q29" s="229"/>
      <c r="R29" s="229" t="s">
        <v>81</v>
      </c>
      <c r="S29" s="322"/>
    </row>
    <row r="30" spans="2:25" s="4" customFormat="1" ht="48" customHeight="1" thickBot="1">
      <c r="B30" s="319"/>
      <c r="C30" s="320"/>
      <c r="D30" s="320"/>
      <c r="E30" s="320"/>
      <c r="F30" s="320"/>
      <c r="G30" s="320"/>
      <c r="H30" s="320"/>
      <c r="I30" s="320"/>
      <c r="J30" s="320"/>
      <c r="K30" s="320"/>
      <c r="L30" s="323" t="s">
        <v>82</v>
      </c>
      <c r="M30" s="320"/>
      <c r="N30" s="320"/>
      <c r="O30" s="320"/>
      <c r="P30" s="323" t="s">
        <v>83</v>
      </c>
      <c r="Q30" s="320"/>
      <c r="R30" s="323" t="s">
        <v>84</v>
      </c>
      <c r="S30" s="324"/>
    </row>
    <row r="31" spans="2:25" s="4" customFormat="1" ht="32.1" customHeight="1">
      <c r="B31" s="307"/>
      <c r="C31" s="308"/>
      <c r="D31" s="309"/>
      <c r="E31" s="310"/>
      <c r="F31" s="310" t="str">
        <f t="shared" ref="F31:F36" si="0">IF(OR($G$8="小学校連携校",$G$8="中学校連携校"),"－","")</f>
        <v/>
      </c>
      <c r="G31" s="311"/>
      <c r="H31" s="309" t="str">
        <f t="shared" ref="H31:H36" si="1">IF(OR($G$8="小学校連携校",$G$8="小学校拠点校",$G$8="中学校連携校"),"－","")</f>
        <v/>
      </c>
      <c r="I31" s="310"/>
      <c r="J31" s="310" t="str">
        <f t="shared" ref="J31:J36" si="2">IF(OR($G$8="小学校連携校",$G$8="中学校連携校"),"－","")</f>
        <v/>
      </c>
      <c r="K31" s="311"/>
      <c r="L31" s="309"/>
      <c r="M31" s="310"/>
      <c r="N31" s="310" t="str">
        <f t="shared" ref="N31:N36" si="3">IF(OR($G$8="小学校連携校",$G$8="中学校連携校"),"－","")</f>
        <v/>
      </c>
      <c r="O31" s="311"/>
      <c r="P31" s="309"/>
      <c r="Q31" s="310"/>
      <c r="R31" s="309"/>
      <c r="S31" s="317"/>
    </row>
    <row r="32" spans="2:25" s="4" customFormat="1" ht="32.1" customHeight="1">
      <c r="B32" s="163"/>
      <c r="C32" s="164" t="str">
        <f>IF(OR($P$27="高校（一般研のみ担当）",$P$27="高校（教科研修も担当）",$P$27="高等部（一般研のみ担当）",$P$27="高等部（教科研修も担当）"),"－","")</f>
        <v/>
      </c>
      <c r="D32" s="165"/>
      <c r="E32" s="166"/>
      <c r="F32" s="166" t="str">
        <f t="shared" si="0"/>
        <v/>
      </c>
      <c r="G32" s="167"/>
      <c r="H32" s="165" t="str">
        <f t="shared" si="1"/>
        <v/>
      </c>
      <c r="I32" s="166"/>
      <c r="J32" s="166" t="str">
        <f t="shared" si="2"/>
        <v/>
      </c>
      <c r="K32" s="167"/>
      <c r="L32" s="165"/>
      <c r="M32" s="166"/>
      <c r="N32" s="166" t="str">
        <f t="shared" si="3"/>
        <v/>
      </c>
      <c r="O32" s="167"/>
      <c r="P32" s="168"/>
      <c r="Q32" s="164"/>
      <c r="R32" s="168"/>
      <c r="S32" s="169"/>
    </row>
    <row r="33" spans="2:25" s="4" customFormat="1" ht="32.1" customHeight="1">
      <c r="B33" s="163"/>
      <c r="C33" s="164" t="str">
        <f>IF(OR($P$27="高校（一般研のみ担当）",$P$27="高校（教科研修も担当）",$P$27="高等部（一般研のみ担当）",$P$27="高等部（教科研修も担当）"),"－","")</f>
        <v/>
      </c>
      <c r="D33" s="165"/>
      <c r="E33" s="166"/>
      <c r="F33" s="166" t="str">
        <f t="shared" si="0"/>
        <v/>
      </c>
      <c r="G33" s="167"/>
      <c r="H33" s="165" t="str">
        <f t="shared" si="1"/>
        <v/>
      </c>
      <c r="I33" s="166"/>
      <c r="J33" s="166" t="str">
        <f t="shared" si="2"/>
        <v/>
      </c>
      <c r="K33" s="167"/>
      <c r="L33" s="165"/>
      <c r="M33" s="166"/>
      <c r="N33" s="166" t="str">
        <f t="shared" si="3"/>
        <v/>
      </c>
      <c r="O33" s="167"/>
      <c r="P33" s="168"/>
      <c r="Q33" s="164"/>
      <c r="R33" s="168"/>
      <c r="S33" s="169"/>
    </row>
    <row r="34" spans="2:25" s="4" customFormat="1" ht="32.1" customHeight="1">
      <c r="B34" s="163" t="str">
        <f t="shared" ref="B34:B36" si="4">IF(OR($G$8="小学校連携校",$G$8="中学校連携校"),"－","")</f>
        <v/>
      </c>
      <c r="C34" s="164" t="str">
        <f>IF(OR($P$27="高校（一般研のみ担当）",$P$27="高校（教科研修も担当）",$P$27="高等部（一般研のみ担当）",$P$27="高等部（教科研修も担当）"),"－","")</f>
        <v/>
      </c>
      <c r="D34" s="165" t="str">
        <f t="shared" ref="D34:D36" si="5">IF(OR($G$8="小学校連携校",$G$8="中学校連携校"),"－","")</f>
        <v/>
      </c>
      <c r="E34" s="166"/>
      <c r="F34" s="166" t="str">
        <f t="shared" si="0"/>
        <v/>
      </c>
      <c r="G34" s="167"/>
      <c r="H34" s="165" t="str">
        <f t="shared" si="1"/>
        <v/>
      </c>
      <c r="I34" s="166"/>
      <c r="J34" s="166" t="str">
        <f t="shared" si="2"/>
        <v/>
      </c>
      <c r="K34" s="167"/>
      <c r="L34" s="165" t="str">
        <f t="shared" ref="L34:L36" si="6">IF(OR($G$8="小学校連携校",$G$8="中学校連携校"),"－","")</f>
        <v/>
      </c>
      <c r="M34" s="166"/>
      <c r="N34" s="166" t="str">
        <f t="shared" si="3"/>
        <v/>
      </c>
      <c r="O34" s="167"/>
      <c r="P34" s="168" t="str">
        <f t="shared" ref="P34:R36" si="7">IF(OR($G$8="小学校連携校",$G$8="中学校連携校"),"－","")</f>
        <v/>
      </c>
      <c r="Q34" s="164"/>
      <c r="R34" s="168" t="str">
        <f t="shared" si="7"/>
        <v/>
      </c>
      <c r="S34" s="169"/>
    </row>
    <row r="35" spans="2:25" s="4" customFormat="1" ht="32.1" customHeight="1">
      <c r="B35" s="163" t="str">
        <f t="shared" si="4"/>
        <v/>
      </c>
      <c r="C35" s="164" t="str">
        <f>IF(OR($P$27="高校（一般研のみ担当）",$P$27="高校（教科研修も担当）",$P$27="高等部（一般研のみ担当）",$P$27="高等部（教科研修も担当）"),"－","")</f>
        <v/>
      </c>
      <c r="D35" s="165" t="str">
        <f t="shared" si="5"/>
        <v/>
      </c>
      <c r="E35" s="166"/>
      <c r="F35" s="166" t="str">
        <f t="shared" si="0"/>
        <v/>
      </c>
      <c r="G35" s="167"/>
      <c r="H35" s="165" t="str">
        <f t="shared" si="1"/>
        <v/>
      </c>
      <c r="I35" s="166"/>
      <c r="J35" s="166" t="str">
        <f t="shared" si="2"/>
        <v/>
      </c>
      <c r="K35" s="167"/>
      <c r="L35" s="165" t="str">
        <f t="shared" si="6"/>
        <v/>
      </c>
      <c r="M35" s="166"/>
      <c r="N35" s="166" t="str">
        <f t="shared" si="3"/>
        <v/>
      </c>
      <c r="O35" s="167"/>
      <c r="P35" s="168" t="str">
        <f t="shared" si="7"/>
        <v/>
      </c>
      <c r="Q35" s="164"/>
      <c r="R35" s="168" t="str">
        <f t="shared" si="7"/>
        <v/>
      </c>
      <c r="S35" s="169"/>
    </row>
    <row r="36" spans="2:25" s="4" customFormat="1" ht="32.1" customHeight="1" thickBot="1">
      <c r="B36" s="306" t="str">
        <f t="shared" si="4"/>
        <v/>
      </c>
      <c r="C36" s="188" t="str">
        <f>IF(OR($P$27="高校（一般研のみ担当）",$P$27="高校（教科研修も担当）",$P$27="高等部（一般研のみ担当）",$P$27="高等部（教科研修も担当）"),"－","")</f>
        <v/>
      </c>
      <c r="D36" s="183" t="str">
        <f t="shared" si="5"/>
        <v/>
      </c>
      <c r="E36" s="184"/>
      <c r="F36" s="184" t="str">
        <f t="shared" si="0"/>
        <v/>
      </c>
      <c r="G36" s="185"/>
      <c r="H36" s="183" t="str">
        <f t="shared" si="1"/>
        <v/>
      </c>
      <c r="I36" s="184"/>
      <c r="J36" s="184" t="str">
        <f t="shared" si="2"/>
        <v/>
      </c>
      <c r="K36" s="185"/>
      <c r="L36" s="183" t="str">
        <f t="shared" si="6"/>
        <v/>
      </c>
      <c r="M36" s="184"/>
      <c r="N36" s="184" t="str">
        <f t="shared" si="3"/>
        <v/>
      </c>
      <c r="O36" s="185"/>
      <c r="P36" s="158" t="str">
        <f t="shared" si="7"/>
        <v/>
      </c>
      <c r="Q36" s="188"/>
      <c r="R36" s="158" t="str">
        <f t="shared" si="7"/>
        <v/>
      </c>
      <c r="S36" s="160"/>
    </row>
    <row r="37" spans="2:25" ht="8.1" customHeight="1" thickBot="1"/>
    <row r="38" spans="2:25" ht="15.95" customHeight="1">
      <c r="H38" s="314" t="s">
        <v>85</v>
      </c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6"/>
    </row>
    <row r="39" spans="2:25" ht="15.95" customHeight="1" thickBot="1">
      <c r="H39" s="303" t="s">
        <v>36</v>
      </c>
      <c r="I39" s="304"/>
      <c r="J39" s="304"/>
      <c r="K39" s="305"/>
      <c r="L39" s="305"/>
      <c r="M39" s="305"/>
      <c r="N39" s="305"/>
      <c r="O39" s="305"/>
      <c r="P39" s="120" t="s">
        <v>117</v>
      </c>
      <c r="Q39" s="158"/>
      <c r="R39" s="159"/>
      <c r="S39" s="160"/>
      <c r="T39" s="161"/>
      <c r="U39" s="162"/>
      <c r="V39" s="162"/>
      <c r="W39" s="102"/>
      <c r="X39" s="102"/>
      <c r="Y39" s="102"/>
    </row>
  </sheetData>
  <sheetProtection password="CC1A" sheet="1" objects="1" scenarios="1"/>
  <mergeCells count="142">
    <mergeCell ref="T22:X22"/>
    <mergeCell ref="C26:E26"/>
    <mergeCell ref="F26:K26"/>
    <mergeCell ref="L26:P26"/>
    <mergeCell ref="Q26:R26"/>
    <mergeCell ref="V4:AD4"/>
    <mergeCell ref="AE4:AJ4"/>
    <mergeCell ref="C3:K3"/>
    <mergeCell ref="H38:S38"/>
    <mergeCell ref="L31:O31"/>
    <mergeCell ref="P31:Q31"/>
    <mergeCell ref="R31:S31"/>
    <mergeCell ref="B29:C30"/>
    <mergeCell ref="D29:G30"/>
    <mergeCell ref="H29:K30"/>
    <mergeCell ref="L29:O29"/>
    <mergeCell ref="P29:Q29"/>
    <mergeCell ref="R29:S29"/>
    <mergeCell ref="L30:O30"/>
    <mergeCell ref="P30:Q30"/>
    <mergeCell ref="R30:S30"/>
    <mergeCell ref="B28:S28"/>
    <mergeCell ref="B24:E24"/>
    <mergeCell ref="F24:K24"/>
    <mergeCell ref="H39:J39"/>
    <mergeCell ref="K39:O39"/>
    <mergeCell ref="T8:X8"/>
    <mergeCell ref="B36:C36"/>
    <mergeCell ref="D36:G36"/>
    <mergeCell ref="H36:K36"/>
    <mergeCell ref="L36:O36"/>
    <mergeCell ref="P36:Q36"/>
    <mergeCell ref="R36:S36"/>
    <mergeCell ref="B35:C35"/>
    <mergeCell ref="D35:G35"/>
    <mergeCell ref="H35:K35"/>
    <mergeCell ref="L35:O35"/>
    <mergeCell ref="P35:Q35"/>
    <mergeCell ref="R35:S35"/>
    <mergeCell ref="B32:C32"/>
    <mergeCell ref="D32:G32"/>
    <mergeCell ref="H32:K32"/>
    <mergeCell ref="L32:O32"/>
    <mergeCell ref="P32:Q32"/>
    <mergeCell ref="R32:S32"/>
    <mergeCell ref="B31:C31"/>
    <mergeCell ref="D31:G31"/>
    <mergeCell ref="H31:K31"/>
    <mergeCell ref="C25:E25"/>
    <mergeCell ref="F25:K25"/>
    <mergeCell ref="L25:P25"/>
    <mergeCell ref="Q25:R25"/>
    <mergeCell ref="B20:B21"/>
    <mergeCell ref="C20:D21"/>
    <mergeCell ref="E20:E21"/>
    <mergeCell ref="F20:F21"/>
    <mergeCell ref="G20:H21"/>
    <mergeCell ref="I20:O21"/>
    <mergeCell ref="I23:O23"/>
    <mergeCell ref="P22:Q22"/>
    <mergeCell ref="P23:Q23"/>
    <mergeCell ref="R23:S23"/>
    <mergeCell ref="R22:S22"/>
    <mergeCell ref="G22:H22"/>
    <mergeCell ref="G23:H23"/>
    <mergeCell ref="L24:P24"/>
    <mergeCell ref="Q24:R24"/>
    <mergeCell ref="C10:F10"/>
    <mergeCell ref="G10:H10"/>
    <mergeCell ref="I10:K10"/>
    <mergeCell ref="L10:Q10"/>
    <mergeCell ref="R10:S10"/>
    <mergeCell ref="C12:F12"/>
    <mergeCell ref="G12:H12"/>
    <mergeCell ref="I12:K12"/>
    <mergeCell ref="L12:Q12"/>
    <mergeCell ref="R12:S12"/>
    <mergeCell ref="C11:F11"/>
    <mergeCell ref="G11:H11"/>
    <mergeCell ref="I11:K11"/>
    <mergeCell ref="L11:Q11"/>
    <mergeCell ref="R11:S11"/>
    <mergeCell ref="B13:D14"/>
    <mergeCell ref="E13:F14"/>
    <mergeCell ref="G13:H14"/>
    <mergeCell ref="I13:O14"/>
    <mergeCell ref="P13:Q14"/>
    <mergeCell ref="R13:S14"/>
    <mergeCell ref="R15:S18"/>
    <mergeCell ref="B19:D19"/>
    <mergeCell ref="E19:F19"/>
    <mergeCell ref="G19:H19"/>
    <mergeCell ref="I19:O19"/>
    <mergeCell ref="P19:Q19"/>
    <mergeCell ref="R19:S19"/>
    <mergeCell ref="B15:D18"/>
    <mergeCell ref="E15:E18"/>
    <mergeCell ref="F15:F18"/>
    <mergeCell ref="G15:H18"/>
    <mergeCell ref="I15:O18"/>
    <mergeCell ref="P15:Q18"/>
    <mergeCell ref="Q1:S1"/>
    <mergeCell ref="Q2:S2"/>
    <mergeCell ref="C6:D6"/>
    <mergeCell ref="B4:S4"/>
    <mergeCell ref="B5:S5"/>
    <mergeCell ref="G7:O7"/>
    <mergeCell ref="B8:F8"/>
    <mergeCell ref="G8:S8"/>
    <mergeCell ref="B9:F9"/>
    <mergeCell ref="G9:H9"/>
    <mergeCell ref="I9:K9"/>
    <mergeCell ref="L9:Q9"/>
    <mergeCell ref="R9:S9"/>
    <mergeCell ref="M6:O6"/>
    <mergeCell ref="P6:S6"/>
    <mergeCell ref="E6:L6"/>
    <mergeCell ref="L3:Q3"/>
    <mergeCell ref="Q39:S39"/>
    <mergeCell ref="T39:V39"/>
    <mergeCell ref="B34:C34"/>
    <mergeCell ref="D34:G34"/>
    <mergeCell ref="H34:K34"/>
    <mergeCell ref="L34:O34"/>
    <mergeCell ref="P34:Q34"/>
    <mergeCell ref="R34:S34"/>
    <mergeCell ref="T20:X21"/>
    <mergeCell ref="B33:C33"/>
    <mergeCell ref="D33:G33"/>
    <mergeCell ref="H33:K33"/>
    <mergeCell ref="L33:O33"/>
    <mergeCell ref="P33:Q33"/>
    <mergeCell ref="R33:S33"/>
    <mergeCell ref="P20:Q21"/>
    <mergeCell ref="R20:S21"/>
    <mergeCell ref="C27:E27"/>
    <mergeCell ref="F27:K27"/>
    <mergeCell ref="L27:P27"/>
    <mergeCell ref="Q27:R27"/>
    <mergeCell ref="C22:D22"/>
    <mergeCell ref="C23:D23"/>
    <mergeCell ref="I22:O22"/>
  </mergeCells>
  <phoneticPr fontId="1"/>
  <conditionalFormatting sqref="G8">
    <cfRule type="containsBlanks" dxfId="71" priority="9" stopIfTrue="1">
      <formula>LEN(TRIM(G8))=0</formula>
    </cfRule>
    <cfRule type="expression" dxfId="70" priority="10" stopIfTrue="1">
      <formula>"isblank($F$9)"</formula>
    </cfRule>
  </conditionalFormatting>
  <conditionalFormatting sqref="C3:K3">
    <cfRule type="containsBlanks" dxfId="69" priority="5">
      <formula>LEN(TRIM(C3))=0</formula>
    </cfRule>
  </conditionalFormatting>
  <conditionalFormatting sqref="V4:AD4">
    <cfRule type="containsBlanks" dxfId="68" priority="4">
      <formula>LEN(TRIM(V4))=0</formula>
    </cfRule>
  </conditionalFormatting>
  <conditionalFormatting sqref="K39:O39 Q39:S39">
    <cfRule type="containsBlanks" dxfId="67" priority="12">
      <formula>LEN(TRIM(K39))=0</formula>
    </cfRule>
  </conditionalFormatting>
  <conditionalFormatting sqref="B20:B21">
    <cfRule type="containsBlanks" dxfId="66" priority="1">
      <formula>LEN(TRIM(B20))=0</formula>
    </cfRule>
  </conditionalFormatting>
  <dataValidations count="8">
    <dataValidation type="list" allowBlank="1" showInputMessage="1" showErrorMessage="1" sqref="G10:G12 P20:P23 Q20:Q21">
      <formula1>"有,副,無"</formula1>
    </dataValidation>
    <dataValidation type="list" allowBlank="1" showInputMessage="1" showErrorMessage="1" sqref="L25:P27">
      <formula1>"あと補充等"</formula1>
    </dataValidation>
    <dataValidation type="list" allowBlank="1" showInputMessage="1" showErrorMessage="1" sqref="G8:S8">
      <formula1>"小学校拠点校,小学校連携校,中学校拠点校,中学校連携校"</formula1>
    </dataValidation>
    <dataValidation type="list" allowBlank="1" showInputMessage="1" showErrorMessage="1" sqref="G15:H18">
      <formula1>"教諭,教諭（再任用）,常勤講師"</formula1>
    </dataValidation>
    <dataValidation type="list" allowBlank="1" showInputMessage="1" showErrorMessage="1" sqref="B20">
      <formula1>"a,ab,ac,abc"</formula1>
    </dataValidation>
    <dataValidation type="list" allowBlank="1" showInputMessage="1" showErrorMessage="1" sqref="G20:G23 H20:H21">
      <formula1>"教頭,主幹教諭,教諭,教諭(再任用),常勤講師"</formula1>
    </dataValidation>
    <dataValidation type="list" allowBlank="1" showInputMessage="1" showErrorMessage="1" sqref="C3:K3 V4:AD4">
      <formula1>"島根県教育センター長　様,島根県教育センター浜田教育センター長　様"</formula1>
    </dataValidation>
    <dataValidation type="list" allowBlank="1" showInputMessage="1" showErrorMessage="1" sqref="B22">
      <formula1>"b,bc"</formula1>
    </dataValidation>
  </dataValidations>
  <pageMargins left="1.1811023622047245" right="0.78740157480314965" top="0.78740157480314965" bottom="0.78740157480314965" header="0.11811023622047245" footer="0.11811023622047245"/>
  <pageSetup paperSize="9" scale="79" orientation="portrait" cellComments="asDisplayed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N40"/>
  <sheetViews>
    <sheetView view="pageBreakPreview" topLeftCell="A7" zoomScaleNormal="100" zoomScaleSheetLayoutView="100" workbookViewId="0">
      <selection activeCell="Q6" sqref="Q6:AE6"/>
    </sheetView>
  </sheetViews>
  <sheetFormatPr defaultColWidth="7.5" defaultRowHeight="45.75" customHeight="1"/>
  <cols>
    <col min="1" max="1" width="3.75" style="6" customWidth="1"/>
    <col min="2" max="8" width="3.875" style="7" customWidth="1"/>
    <col min="9" max="9" width="2.125" style="6" customWidth="1"/>
    <col min="10" max="10" width="3.875" style="7" customWidth="1"/>
    <col min="11" max="16" width="3.875" style="6" customWidth="1"/>
    <col min="17" max="17" width="2.125" style="6" customWidth="1"/>
    <col min="18" max="24" width="3.875" style="6" customWidth="1"/>
    <col min="25" max="25" width="2.125" style="6" customWidth="1"/>
    <col min="26" max="31" width="3.875" style="6" customWidth="1"/>
    <col min="32" max="32" width="2.25" style="6" customWidth="1"/>
    <col min="33" max="37" width="3.625" style="6" customWidth="1"/>
    <col min="38" max="38" width="7.5" style="6"/>
    <col min="39" max="39" width="7" style="6" customWidth="1"/>
    <col min="40" max="40" width="6.75" style="6" customWidth="1"/>
    <col min="41" max="47" width="7.5" style="6"/>
    <col min="48" max="48" width="7.5" style="6" customWidth="1"/>
    <col min="49" max="16384" width="7.5" style="6"/>
  </cols>
  <sheetData>
    <row r="1" spans="2:40" ht="16.5" customHeight="1">
      <c r="AA1" s="348"/>
      <c r="AB1" s="348"/>
      <c r="AC1" s="348"/>
      <c r="AD1" s="348"/>
      <c r="AE1" s="348"/>
    </row>
    <row r="2" spans="2:40" ht="16.5" customHeight="1">
      <c r="AA2" s="348"/>
      <c r="AB2" s="348"/>
      <c r="AC2" s="348"/>
      <c r="AD2" s="348"/>
      <c r="AE2" s="348"/>
    </row>
    <row r="3" spans="2:40" ht="6" customHeight="1">
      <c r="AA3" s="106"/>
      <c r="AB3" s="106"/>
      <c r="AC3" s="106"/>
      <c r="AD3" s="106"/>
      <c r="AE3" s="106"/>
    </row>
    <row r="4" spans="2:40" ht="20.45" customHeight="1">
      <c r="B4" s="356" t="s">
        <v>61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108"/>
      <c r="AI4" s="17"/>
      <c r="AJ4" s="17"/>
    </row>
    <row r="5" spans="2:40" ht="10.15" customHeight="1"/>
    <row r="6" spans="2:40" ht="22.5" customHeight="1">
      <c r="B6" s="362" t="s">
        <v>86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55" t="s">
        <v>13</v>
      </c>
      <c r="P6" s="355"/>
      <c r="Q6" s="354" t="str">
        <f>IF(拠１!G8="","",拠１!G8)</f>
        <v/>
      </c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22"/>
      <c r="AG6" s="360"/>
      <c r="AH6" s="360"/>
      <c r="AI6" s="360"/>
      <c r="AJ6" s="360"/>
      <c r="AK6" s="360"/>
      <c r="AL6" s="360"/>
      <c r="AM6" s="360"/>
      <c r="AN6" s="360"/>
    </row>
    <row r="7" spans="2:40" ht="22.5" customHeight="1">
      <c r="B7" s="363" t="s">
        <v>29</v>
      </c>
      <c r="C7" s="363"/>
      <c r="D7" s="363"/>
      <c r="E7" s="363"/>
      <c r="F7" s="363"/>
      <c r="G7" s="20"/>
      <c r="H7" s="20"/>
      <c r="I7" s="20"/>
      <c r="J7" s="20"/>
      <c r="K7" s="20"/>
      <c r="L7" s="20"/>
      <c r="M7" s="20"/>
      <c r="N7" s="19"/>
      <c r="O7" s="366" t="s">
        <v>9</v>
      </c>
      <c r="P7" s="366"/>
      <c r="Q7" s="357">
        <f>拠１!E6</f>
        <v>0</v>
      </c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45"/>
      <c r="AG7" s="42"/>
      <c r="AH7" s="42"/>
      <c r="AI7" s="42"/>
      <c r="AJ7" s="42"/>
      <c r="AK7" s="42"/>
    </row>
    <row r="8" spans="2:40" ht="22.5" customHeight="1">
      <c r="B8" s="20"/>
      <c r="C8" s="358"/>
      <c r="D8" s="358"/>
      <c r="E8" s="8" t="s">
        <v>32</v>
      </c>
      <c r="F8" s="9"/>
      <c r="G8" s="10"/>
      <c r="H8" s="11"/>
      <c r="I8" s="12"/>
      <c r="J8" s="8"/>
      <c r="K8" s="8"/>
      <c r="L8" s="21"/>
      <c r="M8" s="20"/>
      <c r="N8" s="19"/>
      <c r="O8" s="19"/>
      <c r="P8" s="18"/>
      <c r="Q8" s="22"/>
      <c r="R8" s="22"/>
      <c r="S8" s="22"/>
      <c r="T8" s="22"/>
      <c r="U8" s="22"/>
      <c r="V8" s="22"/>
      <c r="W8" s="22"/>
      <c r="X8" s="22"/>
      <c r="Y8" s="22"/>
    </row>
    <row r="9" spans="2:40" ht="22.5" customHeight="1">
      <c r="B9" s="20"/>
      <c r="C9" s="8"/>
      <c r="D9" s="23"/>
      <c r="E9" s="23"/>
      <c r="F9" s="23"/>
      <c r="G9" s="23"/>
      <c r="H9" s="23"/>
      <c r="I9" s="23"/>
      <c r="J9" s="20"/>
      <c r="K9" s="23"/>
      <c r="L9" s="23"/>
      <c r="M9" s="23"/>
      <c r="N9" s="12"/>
      <c r="O9" s="12"/>
      <c r="P9" s="24"/>
      <c r="Q9" s="22"/>
      <c r="R9" s="22"/>
      <c r="S9" s="22"/>
      <c r="T9" s="22"/>
      <c r="U9" s="22"/>
      <c r="V9" s="22"/>
      <c r="W9" s="22"/>
      <c r="X9" s="22"/>
      <c r="Y9" s="22"/>
    </row>
    <row r="10" spans="2:40" ht="22.5" customHeight="1" thickBot="1">
      <c r="B10" s="352" t="s">
        <v>14</v>
      </c>
      <c r="C10" s="352"/>
      <c r="D10" s="25" t="s">
        <v>3</v>
      </c>
      <c r="E10" s="353">
        <f>拠１!C10</f>
        <v>0</v>
      </c>
      <c r="F10" s="353"/>
      <c r="G10" s="353"/>
      <c r="H10" s="43"/>
      <c r="I10" s="19"/>
      <c r="J10" s="352" t="s">
        <v>14</v>
      </c>
      <c r="K10" s="352"/>
      <c r="L10" s="25" t="s">
        <v>10</v>
      </c>
      <c r="M10" s="353">
        <f>拠１!C11</f>
        <v>0</v>
      </c>
      <c r="N10" s="353"/>
      <c r="O10" s="353"/>
      <c r="P10" s="43"/>
      <c r="Q10" s="19"/>
      <c r="R10" s="352" t="s">
        <v>14</v>
      </c>
      <c r="S10" s="352"/>
      <c r="T10" s="25" t="s">
        <v>119</v>
      </c>
      <c r="U10" s="353">
        <f>拠１!C12</f>
        <v>0</v>
      </c>
      <c r="V10" s="353"/>
      <c r="W10" s="353"/>
      <c r="X10" s="43"/>
      <c r="Y10" s="19"/>
      <c r="Z10" s="352" t="s">
        <v>87</v>
      </c>
      <c r="AA10" s="352"/>
      <c r="AB10" s="352"/>
      <c r="AC10" s="353">
        <f>拠１!B15</f>
        <v>0</v>
      </c>
      <c r="AD10" s="353"/>
      <c r="AE10" s="353"/>
      <c r="AF10" s="45"/>
      <c r="AG10" s="69"/>
      <c r="AH10" s="69"/>
      <c r="AI10" s="69"/>
      <c r="AJ10" s="69"/>
      <c r="AK10" s="69"/>
      <c r="AL10" s="69"/>
      <c r="AM10" s="69"/>
      <c r="AN10" s="69"/>
    </row>
    <row r="11" spans="2:40" ht="22.5" customHeight="1" thickBot="1">
      <c r="B11" s="26"/>
      <c r="C11" s="27" t="s">
        <v>11</v>
      </c>
      <c r="D11" s="28" t="s">
        <v>15</v>
      </c>
      <c r="E11" s="28" t="s">
        <v>16</v>
      </c>
      <c r="F11" s="28" t="s">
        <v>17</v>
      </c>
      <c r="G11" s="29" t="s">
        <v>114</v>
      </c>
      <c r="H11" s="11"/>
      <c r="I11" s="19"/>
      <c r="J11" s="26"/>
      <c r="K11" s="27" t="s">
        <v>11</v>
      </c>
      <c r="L11" s="28" t="s">
        <v>15</v>
      </c>
      <c r="M11" s="28" t="s">
        <v>16</v>
      </c>
      <c r="N11" s="28" t="s">
        <v>17</v>
      </c>
      <c r="O11" s="29" t="s">
        <v>18</v>
      </c>
      <c r="P11" s="11"/>
      <c r="Q11" s="19"/>
      <c r="R11" s="26"/>
      <c r="S11" s="27" t="s">
        <v>11</v>
      </c>
      <c r="T11" s="28" t="s">
        <v>15</v>
      </c>
      <c r="U11" s="28" t="s">
        <v>16</v>
      </c>
      <c r="V11" s="28" t="s">
        <v>17</v>
      </c>
      <c r="W11" s="29" t="s">
        <v>18</v>
      </c>
      <c r="X11" s="11"/>
      <c r="Y11" s="19"/>
      <c r="Z11" s="26"/>
      <c r="AA11" s="27" t="s">
        <v>11</v>
      </c>
      <c r="AB11" s="28" t="s">
        <v>15</v>
      </c>
      <c r="AC11" s="28" t="s">
        <v>16</v>
      </c>
      <c r="AD11" s="28" t="s">
        <v>17</v>
      </c>
      <c r="AE11" s="29" t="s">
        <v>18</v>
      </c>
      <c r="AF11" s="11"/>
      <c r="AG11" s="69"/>
      <c r="AH11" s="69"/>
      <c r="AI11" s="69"/>
      <c r="AJ11" s="69"/>
      <c r="AK11" s="69"/>
      <c r="AL11" s="69"/>
      <c r="AM11" s="69"/>
      <c r="AN11" s="69"/>
    </row>
    <row r="12" spans="2:40" ht="22.5" customHeight="1">
      <c r="B12" s="30" t="s">
        <v>19</v>
      </c>
      <c r="C12" s="71"/>
      <c r="D12" s="72"/>
      <c r="E12" s="72"/>
      <c r="F12" s="72"/>
      <c r="G12" s="73"/>
      <c r="H12" s="11"/>
      <c r="I12" s="19"/>
      <c r="J12" s="30" t="s">
        <v>19</v>
      </c>
      <c r="K12" s="82"/>
      <c r="L12" s="95"/>
      <c r="M12" s="95"/>
      <c r="N12" s="95"/>
      <c r="O12" s="83"/>
      <c r="P12" s="11"/>
      <c r="Q12" s="19"/>
      <c r="R12" s="30" t="s">
        <v>19</v>
      </c>
      <c r="S12" s="82"/>
      <c r="T12" s="95"/>
      <c r="U12" s="95"/>
      <c r="V12" s="95"/>
      <c r="W12" s="83"/>
      <c r="X12" s="11"/>
      <c r="Y12" s="19"/>
      <c r="Z12" s="30" t="s">
        <v>19</v>
      </c>
      <c r="AA12" s="82"/>
      <c r="AB12" s="95"/>
      <c r="AC12" s="95"/>
      <c r="AD12" s="95"/>
      <c r="AE12" s="83"/>
      <c r="AF12" s="22"/>
    </row>
    <row r="13" spans="2:40" ht="22.5" customHeight="1">
      <c r="B13" s="34" t="s">
        <v>20</v>
      </c>
      <c r="C13" s="74"/>
      <c r="D13" s="94"/>
      <c r="E13" s="94"/>
      <c r="F13" s="94"/>
      <c r="G13" s="75"/>
      <c r="H13" s="11"/>
      <c r="I13" s="19"/>
      <c r="J13" s="34" t="s">
        <v>20</v>
      </c>
      <c r="K13" s="98"/>
      <c r="L13" s="94"/>
      <c r="M13" s="94"/>
      <c r="N13" s="94"/>
      <c r="O13" s="75"/>
      <c r="P13" s="11"/>
      <c r="Q13" s="19"/>
      <c r="R13" s="34" t="s">
        <v>20</v>
      </c>
      <c r="S13" s="98"/>
      <c r="T13" s="109"/>
      <c r="U13" s="109"/>
      <c r="V13" s="109"/>
      <c r="W13" s="75"/>
      <c r="X13" s="11"/>
      <c r="Y13" s="19"/>
      <c r="Z13" s="34" t="s">
        <v>20</v>
      </c>
      <c r="AA13" s="98"/>
      <c r="AB13" s="109"/>
      <c r="AC13" s="109"/>
      <c r="AD13" s="109"/>
      <c r="AE13" s="75"/>
      <c r="AF13" s="22"/>
    </row>
    <row r="14" spans="2:40" ht="22.5" customHeight="1">
      <c r="B14" s="34" t="s">
        <v>21</v>
      </c>
      <c r="C14" s="74"/>
      <c r="D14" s="94"/>
      <c r="E14" s="94"/>
      <c r="F14" s="94"/>
      <c r="G14" s="75"/>
      <c r="H14" s="11"/>
      <c r="I14" s="19"/>
      <c r="J14" s="34" t="s">
        <v>21</v>
      </c>
      <c r="K14" s="98"/>
      <c r="L14" s="94"/>
      <c r="M14" s="94"/>
      <c r="N14" s="94"/>
      <c r="O14" s="75"/>
      <c r="P14" s="11"/>
      <c r="Q14" s="19"/>
      <c r="R14" s="34" t="s">
        <v>21</v>
      </c>
      <c r="S14" s="98"/>
      <c r="T14" s="109"/>
      <c r="U14" s="109"/>
      <c r="V14" s="109"/>
      <c r="W14" s="75"/>
      <c r="X14" s="11"/>
      <c r="Y14" s="19"/>
      <c r="Z14" s="34" t="s">
        <v>21</v>
      </c>
      <c r="AA14" s="98"/>
      <c r="AB14" s="109"/>
      <c r="AC14" s="109"/>
      <c r="AD14" s="109"/>
      <c r="AE14" s="75"/>
      <c r="AF14" s="22"/>
    </row>
    <row r="15" spans="2:40" ht="22.5" customHeight="1">
      <c r="B15" s="34" t="s">
        <v>22</v>
      </c>
      <c r="C15" s="74"/>
      <c r="D15" s="94"/>
      <c r="E15" s="94"/>
      <c r="F15" s="94"/>
      <c r="G15" s="75"/>
      <c r="H15" s="11"/>
      <c r="I15" s="19"/>
      <c r="J15" s="34" t="s">
        <v>22</v>
      </c>
      <c r="K15" s="98"/>
      <c r="L15" s="94"/>
      <c r="M15" s="94"/>
      <c r="N15" s="94"/>
      <c r="O15" s="75"/>
      <c r="P15" s="11"/>
      <c r="Q15" s="19"/>
      <c r="R15" s="34" t="s">
        <v>22</v>
      </c>
      <c r="S15" s="98"/>
      <c r="T15" s="109"/>
      <c r="U15" s="109"/>
      <c r="V15" s="109"/>
      <c r="W15" s="75"/>
      <c r="X15" s="11"/>
      <c r="Y15" s="19"/>
      <c r="Z15" s="34" t="s">
        <v>22</v>
      </c>
      <c r="AA15" s="98"/>
      <c r="AB15" s="109"/>
      <c r="AC15" s="109"/>
      <c r="AD15" s="109"/>
      <c r="AE15" s="75"/>
      <c r="AF15" s="22"/>
    </row>
    <row r="16" spans="2:40" ht="22.5" customHeight="1">
      <c r="B16" s="34" t="s">
        <v>23</v>
      </c>
      <c r="C16" s="74"/>
      <c r="D16" s="94"/>
      <c r="E16" s="94"/>
      <c r="F16" s="97"/>
      <c r="G16" s="75"/>
      <c r="H16" s="11"/>
      <c r="I16" s="19"/>
      <c r="J16" s="34" t="s">
        <v>23</v>
      </c>
      <c r="K16" s="98"/>
      <c r="L16" s="94"/>
      <c r="M16" s="94"/>
      <c r="N16" s="94"/>
      <c r="O16" s="75"/>
      <c r="P16" s="11"/>
      <c r="Q16" s="19"/>
      <c r="R16" s="34" t="s">
        <v>23</v>
      </c>
      <c r="S16" s="98"/>
      <c r="T16" s="109"/>
      <c r="U16" s="109"/>
      <c r="V16" s="109"/>
      <c r="W16" s="75"/>
      <c r="X16" s="11"/>
      <c r="Y16" s="19"/>
      <c r="Z16" s="34" t="s">
        <v>23</v>
      </c>
      <c r="AA16" s="98"/>
      <c r="AB16" s="109"/>
      <c r="AC16" s="109"/>
      <c r="AD16" s="109"/>
      <c r="AE16" s="75"/>
      <c r="AF16" s="22"/>
    </row>
    <row r="17" spans="2:37" ht="22.5" customHeight="1">
      <c r="B17" s="35" t="s">
        <v>33</v>
      </c>
      <c r="C17" s="76"/>
      <c r="D17" s="97"/>
      <c r="E17" s="97"/>
      <c r="F17" s="97"/>
      <c r="G17" s="77"/>
      <c r="H17" s="11"/>
      <c r="I17" s="19"/>
      <c r="J17" s="35" t="s">
        <v>33</v>
      </c>
      <c r="K17" s="96"/>
      <c r="L17" s="97"/>
      <c r="M17" s="97"/>
      <c r="N17" s="97"/>
      <c r="O17" s="77"/>
      <c r="P17" s="11"/>
      <c r="Q17" s="19"/>
      <c r="R17" s="35" t="s">
        <v>33</v>
      </c>
      <c r="S17" s="96"/>
      <c r="T17" s="97"/>
      <c r="U17" s="97"/>
      <c r="V17" s="97"/>
      <c r="W17" s="77"/>
      <c r="X17" s="11"/>
      <c r="Y17" s="19"/>
      <c r="Z17" s="35" t="s">
        <v>33</v>
      </c>
      <c r="AA17" s="96"/>
      <c r="AB17" s="97"/>
      <c r="AC17" s="97"/>
      <c r="AD17" s="97"/>
      <c r="AE17" s="77"/>
      <c r="AF17" s="22"/>
    </row>
    <row r="18" spans="2:37" ht="22.5" customHeight="1">
      <c r="B18" s="35" t="s">
        <v>34</v>
      </c>
      <c r="C18" s="76"/>
      <c r="D18" s="97"/>
      <c r="E18" s="97"/>
      <c r="F18" s="97"/>
      <c r="G18" s="77"/>
      <c r="H18" s="11"/>
      <c r="I18" s="19"/>
      <c r="J18" s="35" t="s">
        <v>34</v>
      </c>
      <c r="K18" s="96"/>
      <c r="L18" s="97"/>
      <c r="M18" s="97"/>
      <c r="N18" s="97"/>
      <c r="O18" s="77"/>
      <c r="P18" s="11"/>
      <c r="Q18" s="19"/>
      <c r="R18" s="35" t="s">
        <v>34</v>
      </c>
      <c r="S18" s="96"/>
      <c r="T18" s="97"/>
      <c r="U18" s="97"/>
      <c r="V18" s="97"/>
      <c r="W18" s="77"/>
      <c r="X18" s="11"/>
      <c r="Y18" s="19"/>
      <c r="Z18" s="35" t="s">
        <v>34</v>
      </c>
      <c r="AA18" s="96"/>
      <c r="AB18" s="97"/>
      <c r="AC18" s="97"/>
      <c r="AD18" s="97"/>
      <c r="AE18" s="77"/>
      <c r="AF18" s="22"/>
    </row>
    <row r="19" spans="2:37" ht="22.5" customHeight="1" thickBot="1">
      <c r="B19" s="36" t="s">
        <v>35</v>
      </c>
      <c r="C19" s="78"/>
      <c r="D19" s="79"/>
      <c r="E19" s="79"/>
      <c r="F19" s="79"/>
      <c r="G19" s="80"/>
      <c r="H19" s="15" t="s">
        <v>12</v>
      </c>
      <c r="I19" s="361" t="str">
        <f>IF(H20&gt;H21,"時数超過","")</f>
        <v/>
      </c>
      <c r="J19" s="36" t="s">
        <v>35</v>
      </c>
      <c r="K19" s="84"/>
      <c r="L19" s="79"/>
      <c r="M19" s="79"/>
      <c r="N19" s="79"/>
      <c r="O19" s="80"/>
      <c r="P19" s="15" t="s">
        <v>12</v>
      </c>
      <c r="Q19" s="359" t="str">
        <f>IF(P20&gt;P21,"時数超過","")</f>
        <v/>
      </c>
      <c r="R19" s="36" t="s">
        <v>35</v>
      </c>
      <c r="S19" s="84"/>
      <c r="T19" s="79"/>
      <c r="U19" s="79"/>
      <c r="V19" s="79"/>
      <c r="W19" s="80"/>
      <c r="X19" s="110" t="s">
        <v>12</v>
      </c>
      <c r="Y19" s="359" t="str">
        <f>IF(X20&gt;X21,"時数超過","")</f>
        <v/>
      </c>
      <c r="Z19" s="36" t="s">
        <v>35</v>
      </c>
      <c r="AA19" s="84"/>
      <c r="AB19" s="79"/>
      <c r="AC19" s="79"/>
      <c r="AD19" s="79"/>
      <c r="AE19" s="80"/>
      <c r="AF19" s="22"/>
    </row>
    <row r="20" spans="2:37" s="41" customFormat="1" ht="22.5" customHeight="1">
      <c r="B20" s="33" t="s">
        <v>24</v>
      </c>
      <c r="C20" s="81"/>
      <c r="D20" s="81"/>
      <c r="E20" s="81"/>
      <c r="F20" s="81"/>
      <c r="G20" s="81"/>
      <c r="H20" s="13">
        <f>SUM(C20:G20)</f>
        <v>0</v>
      </c>
      <c r="I20" s="361"/>
      <c r="J20" s="33" t="s">
        <v>24</v>
      </c>
      <c r="K20" s="81"/>
      <c r="L20" s="81"/>
      <c r="M20" s="81"/>
      <c r="N20" s="81"/>
      <c r="O20" s="81"/>
      <c r="P20" s="13">
        <f>SUM(K20:O20)</f>
        <v>0</v>
      </c>
      <c r="Q20" s="359"/>
      <c r="R20" s="112" t="s">
        <v>24</v>
      </c>
      <c r="S20" s="95"/>
      <c r="T20" s="95"/>
      <c r="U20" s="95"/>
      <c r="V20" s="95"/>
      <c r="W20" s="95"/>
      <c r="X20" s="107">
        <f>SUM(S20:W20)</f>
        <v>0</v>
      </c>
      <c r="Y20" s="359"/>
      <c r="Z20" s="367" t="s">
        <v>89</v>
      </c>
      <c r="AA20" s="368"/>
      <c r="AB20" s="368"/>
      <c r="AC20" s="368"/>
      <c r="AD20" s="368"/>
      <c r="AE20" s="369"/>
      <c r="AF20" s="22"/>
    </row>
    <row r="21" spans="2:37" ht="22.5" customHeight="1" thickBot="1">
      <c r="B21" s="364" t="s">
        <v>25</v>
      </c>
      <c r="C21" s="365"/>
      <c r="D21" s="365"/>
      <c r="E21" s="365"/>
      <c r="F21" s="365"/>
      <c r="G21" s="365"/>
      <c r="H21" s="14" t="str">
        <f>IF(OR($Q$6="小学校拠点校",$Q$6="小学校連携校"),23,IF(OR($Q$6="中学校拠点校",$Q$6="中学校連携校"),19,""))</f>
        <v/>
      </c>
      <c r="I21" s="361"/>
      <c r="J21" s="351" t="s">
        <v>30</v>
      </c>
      <c r="K21" s="351"/>
      <c r="L21" s="351"/>
      <c r="M21" s="351"/>
      <c r="N21" s="351"/>
      <c r="O21" s="351"/>
      <c r="P21" s="14" t="str">
        <f>IF(OR($Q$6="小学校拠点校",$Q$6="小学校連携校"),23,IF(OR($Q$6="中学校拠点校",$Q$6="中学校連携校"),19,""))</f>
        <v/>
      </c>
      <c r="Q21" s="359"/>
      <c r="R21" s="351" t="s">
        <v>30</v>
      </c>
      <c r="S21" s="351"/>
      <c r="T21" s="351"/>
      <c r="U21" s="351"/>
      <c r="V21" s="351"/>
      <c r="W21" s="351"/>
      <c r="X21" s="111" t="str">
        <f>IF(OR($Q$6="小学校拠点校",$Q$6="小学校連携校"),23,IF(OR($Q$6="中学校拠点校",$Q$6="中学校連携校"),19,""))</f>
        <v/>
      </c>
      <c r="Y21" s="359"/>
      <c r="Z21" s="370"/>
      <c r="AA21" s="371"/>
      <c r="AB21" s="371"/>
      <c r="AC21" s="371"/>
      <c r="AD21" s="371"/>
      <c r="AE21" s="372"/>
      <c r="AF21" s="22"/>
    </row>
    <row r="22" spans="2:37" ht="22.5" customHeight="1">
      <c r="B22" s="37"/>
      <c r="C22" s="37"/>
      <c r="D22" s="10"/>
      <c r="E22" s="10"/>
      <c r="F22" s="10"/>
      <c r="G22" s="11"/>
      <c r="H22" s="11"/>
      <c r="I22" s="31"/>
      <c r="J22" s="37"/>
      <c r="K22" s="10"/>
      <c r="L22" s="10"/>
      <c r="M22" s="10"/>
      <c r="N22" s="10"/>
      <c r="O22" s="11"/>
      <c r="P22" s="11"/>
      <c r="Q22" s="31"/>
      <c r="R22" s="37"/>
      <c r="S22" s="10"/>
      <c r="T22" s="10"/>
      <c r="U22" s="10"/>
      <c r="V22" s="10"/>
      <c r="W22" s="11"/>
      <c r="X22" s="11"/>
      <c r="Y22" s="31"/>
    </row>
    <row r="23" spans="2:37" ht="22.5" customHeight="1" thickBot="1">
      <c r="B23" s="352" t="s">
        <v>6</v>
      </c>
      <c r="C23" s="352"/>
      <c r="D23" s="45" t="str">
        <f>拠１!B20</f>
        <v>a</v>
      </c>
      <c r="E23" s="353">
        <f>拠１!C20</f>
        <v>0</v>
      </c>
      <c r="F23" s="353"/>
      <c r="G23" s="353"/>
      <c r="I23" s="19"/>
      <c r="J23" s="352" t="s">
        <v>6</v>
      </c>
      <c r="K23" s="352"/>
      <c r="L23" s="45" t="str">
        <f>拠１!B22</f>
        <v>b</v>
      </c>
      <c r="M23" s="353">
        <f>拠１!C22</f>
        <v>0</v>
      </c>
      <c r="N23" s="353"/>
      <c r="O23" s="353"/>
      <c r="Q23" s="38"/>
      <c r="R23" s="352" t="s">
        <v>6</v>
      </c>
      <c r="S23" s="352"/>
      <c r="T23" s="45" t="s">
        <v>120</v>
      </c>
      <c r="U23" s="353">
        <f>拠１!C23</f>
        <v>0</v>
      </c>
      <c r="V23" s="353"/>
      <c r="W23" s="353"/>
      <c r="Y23" s="38"/>
      <c r="Z23" s="352" t="s">
        <v>88</v>
      </c>
      <c r="AA23" s="352"/>
      <c r="AB23" s="352"/>
      <c r="AC23" s="352"/>
      <c r="AD23" s="352"/>
      <c r="AE23" s="352"/>
      <c r="AF23" s="45"/>
    </row>
    <row r="24" spans="2:37" ht="22.5" customHeight="1" thickBot="1">
      <c r="B24" s="26"/>
      <c r="C24" s="27" t="s">
        <v>11</v>
      </c>
      <c r="D24" s="28" t="s">
        <v>15</v>
      </c>
      <c r="E24" s="28" t="s">
        <v>16</v>
      </c>
      <c r="F24" s="28" t="s">
        <v>17</v>
      </c>
      <c r="G24" s="29" t="s">
        <v>18</v>
      </c>
      <c r="H24" s="43"/>
      <c r="I24" s="19"/>
      <c r="J24" s="26"/>
      <c r="K24" s="27" t="s">
        <v>11</v>
      </c>
      <c r="L24" s="28" t="s">
        <v>15</v>
      </c>
      <c r="M24" s="28" t="s">
        <v>16</v>
      </c>
      <c r="N24" s="28" t="s">
        <v>17</v>
      </c>
      <c r="O24" s="29" t="s">
        <v>18</v>
      </c>
      <c r="P24" s="43"/>
      <c r="Q24" s="19"/>
      <c r="R24" s="26"/>
      <c r="S24" s="27" t="s">
        <v>11</v>
      </c>
      <c r="T24" s="28" t="s">
        <v>15</v>
      </c>
      <c r="U24" s="28" t="s">
        <v>16</v>
      </c>
      <c r="V24" s="28" t="s">
        <v>17</v>
      </c>
      <c r="W24" s="29" t="s">
        <v>18</v>
      </c>
      <c r="X24" s="43"/>
      <c r="Y24" s="19"/>
      <c r="Z24" s="26"/>
      <c r="AA24" s="27" t="s">
        <v>11</v>
      </c>
      <c r="AB24" s="28" t="s">
        <v>15</v>
      </c>
      <c r="AC24" s="28" t="s">
        <v>16</v>
      </c>
      <c r="AD24" s="28" t="s">
        <v>17</v>
      </c>
      <c r="AE24" s="29" t="s">
        <v>18</v>
      </c>
      <c r="AF24" s="11"/>
    </row>
    <row r="25" spans="2:37" ht="22.5" customHeight="1">
      <c r="B25" s="30" t="s">
        <v>28</v>
      </c>
      <c r="C25" s="85"/>
      <c r="D25" s="72"/>
      <c r="E25" s="72"/>
      <c r="F25" s="72"/>
      <c r="G25" s="73"/>
      <c r="H25" s="349"/>
      <c r="I25" s="19"/>
      <c r="J25" s="30" t="s">
        <v>28</v>
      </c>
      <c r="K25" s="82"/>
      <c r="L25" s="95"/>
      <c r="M25" s="95"/>
      <c r="N25" s="95"/>
      <c r="O25" s="83"/>
      <c r="P25" s="349"/>
      <c r="Q25" s="19"/>
      <c r="R25" s="30" t="s">
        <v>19</v>
      </c>
      <c r="S25" s="82"/>
      <c r="T25" s="95"/>
      <c r="U25" s="95"/>
      <c r="V25" s="95"/>
      <c r="W25" s="83"/>
      <c r="X25" s="349"/>
      <c r="Y25" s="19"/>
      <c r="Z25" s="58" t="s">
        <v>19</v>
      </c>
      <c r="AA25" s="99" t="str">
        <f>IF(OR($Q$6="小学校連携校",$Q$6="中学校連携校"),"－","")</f>
        <v/>
      </c>
      <c r="AB25" s="72" t="str">
        <f t="shared" ref="AB25:AE32" si="0">IF(OR($Q$6="小学校連携校",$Q$6="中学校連携校"),"－","")</f>
        <v/>
      </c>
      <c r="AC25" s="72" t="str">
        <f t="shared" si="0"/>
        <v/>
      </c>
      <c r="AD25" s="72" t="str">
        <f t="shared" si="0"/>
        <v/>
      </c>
      <c r="AE25" s="73" t="str">
        <f t="shared" si="0"/>
        <v/>
      </c>
      <c r="AF25" s="22"/>
    </row>
    <row r="26" spans="2:37" ht="22.5" customHeight="1">
      <c r="B26" s="34" t="s">
        <v>20</v>
      </c>
      <c r="C26" s="98"/>
      <c r="D26" s="94"/>
      <c r="E26" s="94"/>
      <c r="F26" s="94"/>
      <c r="G26" s="75"/>
      <c r="H26" s="349"/>
      <c r="I26" s="19"/>
      <c r="J26" s="34" t="s">
        <v>20</v>
      </c>
      <c r="K26" s="98"/>
      <c r="L26" s="94"/>
      <c r="M26" s="94"/>
      <c r="N26" s="94"/>
      <c r="O26" s="75"/>
      <c r="P26" s="349"/>
      <c r="Q26" s="19"/>
      <c r="R26" s="34" t="s">
        <v>20</v>
      </c>
      <c r="S26" s="98"/>
      <c r="T26" s="109"/>
      <c r="U26" s="109"/>
      <c r="V26" s="109"/>
      <c r="W26" s="75"/>
      <c r="X26" s="349"/>
      <c r="Y26" s="19"/>
      <c r="Z26" s="34" t="s">
        <v>20</v>
      </c>
      <c r="AA26" s="99" t="str">
        <f>IF(OR($Q$6="小学校連携校",$Q$6="中学校連携校"),"－","")</f>
        <v/>
      </c>
      <c r="AB26" s="109" t="str">
        <f t="shared" si="0"/>
        <v/>
      </c>
      <c r="AC26" s="109" t="str">
        <f t="shared" si="0"/>
        <v/>
      </c>
      <c r="AD26" s="109" t="str">
        <f t="shared" si="0"/>
        <v/>
      </c>
      <c r="AE26" s="75" t="str">
        <f t="shared" si="0"/>
        <v/>
      </c>
      <c r="AF26" s="22"/>
    </row>
    <row r="27" spans="2:37" ht="22.5" customHeight="1">
      <c r="B27" s="34" t="s">
        <v>21</v>
      </c>
      <c r="C27" s="98"/>
      <c r="D27" s="94"/>
      <c r="E27" s="94"/>
      <c r="F27" s="94"/>
      <c r="G27" s="75"/>
      <c r="H27" s="349"/>
      <c r="I27" s="19"/>
      <c r="J27" s="34" t="s">
        <v>21</v>
      </c>
      <c r="K27" s="98"/>
      <c r="L27" s="94"/>
      <c r="M27" s="94"/>
      <c r="N27" s="94"/>
      <c r="O27" s="75"/>
      <c r="P27" s="349"/>
      <c r="Q27" s="19"/>
      <c r="R27" s="34" t="s">
        <v>21</v>
      </c>
      <c r="S27" s="98"/>
      <c r="T27" s="109"/>
      <c r="U27" s="109"/>
      <c r="V27" s="109"/>
      <c r="W27" s="75"/>
      <c r="X27" s="349"/>
      <c r="Y27" s="19"/>
      <c r="Z27" s="34" t="s">
        <v>21</v>
      </c>
      <c r="AA27" s="74" t="str">
        <f t="shared" ref="AA27:AE33" si="1">IF(OR($Q$6="小学校連携校",$Q$6="中学校連携校"),"－","")</f>
        <v/>
      </c>
      <c r="AB27" s="109" t="str">
        <f t="shared" si="0"/>
        <v/>
      </c>
      <c r="AC27" s="109" t="str">
        <f t="shared" si="0"/>
        <v/>
      </c>
      <c r="AD27" s="109" t="str">
        <f t="shared" si="0"/>
        <v/>
      </c>
      <c r="AE27" s="75" t="str">
        <f t="shared" si="0"/>
        <v/>
      </c>
      <c r="AF27" s="22"/>
    </row>
    <row r="28" spans="2:37" ht="22.5" customHeight="1">
      <c r="B28" s="34" t="s">
        <v>22</v>
      </c>
      <c r="C28" s="98"/>
      <c r="D28" s="94"/>
      <c r="E28" s="94"/>
      <c r="F28" s="94"/>
      <c r="G28" s="75"/>
      <c r="H28" s="349"/>
      <c r="I28" s="19"/>
      <c r="J28" s="34" t="s">
        <v>22</v>
      </c>
      <c r="K28" s="98"/>
      <c r="L28" s="94"/>
      <c r="M28" s="94"/>
      <c r="N28" s="94"/>
      <c r="O28" s="75"/>
      <c r="P28" s="349"/>
      <c r="Q28" s="19"/>
      <c r="R28" s="34" t="s">
        <v>22</v>
      </c>
      <c r="S28" s="98"/>
      <c r="T28" s="109"/>
      <c r="U28" s="109"/>
      <c r="V28" s="109"/>
      <c r="W28" s="75"/>
      <c r="X28" s="349"/>
      <c r="Y28" s="19"/>
      <c r="Z28" s="34" t="s">
        <v>22</v>
      </c>
      <c r="AA28" s="74" t="str">
        <f t="shared" si="1"/>
        <v/>
      </c>
      <c r="AB28" s="109" t="str">
        <f t="shared" si="0"/>
        <v/>
      </c>
      <c r="AC28" s="109" t="str">
        <f t="shared" si="0"/>
        <v/>
      </c>
      <c r="AD28" s="109" t="str">
        <f t="shared" si="0"/>
        <v/>
      </c>
      <c r="AE28" s="75" t="str">
        <f t="shared" si="0"/>
        <v/>
      </c>
      <c r="AF28" s="22"/>
    </row>
    <row r="29" spans="2:37" ht="22.5" customHeight="1">
      <c r="B29" s="34" t="s">
        <v>23</v>
      </c>
      <c r="C29" s="98"/>
      <c r="D29" s="94"/>
      <c r="E29" s="94"/>
      <c r="F29" s="94"/>
      <c r="G29" s="75"/>
      <c r="H29" s="349"/>
      <c r="I29" s="19"/>
      <c r="J29" s="34" t="s">
        <v>23</v>
      </c>
      <c r="K29" s="98"/>
      <c r="L29" s="94"/>
      <c r="M29" s="94"/>
      <c r="N29" s="94"/>
      <c r="O29" s="75"/>
      <c r="P29" s="349"/>
      <c r="Q29" s="19"/>
      <c r="R29" s="34" t="s">
        <v>23</v>
      </c>
      <c r="S29" s="98"/>
      <c r="T29" s="109"/>
      <c r="U29" s="109"/>
      <c r="V29" s="109"/>
      <c r="W29" s="75"/>
      <c r="X29" s="349"/>
      <c r="Y29" s="19"/>
      <c r="Z29" s="34" t="s">
        <v>23</v>
      </c>
      <c r="AA29" s="74" t="str">
        <f t="shared" si="1"/>
        <v/>
      </c>
      <c r="AB29" s="109" t="str">
        <f t="shared" si="0"/>
        <v/>
      </c>
      <c r="AC29" s="109" t="str">
        <f t="shared" si="0"/>
        <v/>
      </c>
      <c r="AD29" s="109" t="str">
        <f t="shared" si="0"/>
        <v/>
      </c>
      <c r="AE29" s="75" t="str">
        <f t="shared" si="0"/>
        <v/>
      </c>
      <c r="AF29" s="22"/>
    </row>
    <row r="30" spans="2:37" ht="22.5" customHeight="1">
      <c r="B30" s="35" t="s">
        <v>33</v>
      </c>
      <c r="C30" s="98"/>
      <c r="D30" s="94"/>
      <c r="E30" s="94"/>
      <c r="F30" s="94"/>
      <c r="G30" s="75"/>
      <c r="H30" s="350"/>
      <c r="I30" s="19"/>
      <c r="J30" s="35" t="s">
        <v>33</v>
      </c>
      <c r="K30" s="98"/>
      <c r="L30" s="94"/>
      <c r="M30" s="94"/>
      <c r="N30" s="94"/>
      <c r="O30" s="75"/>
      <c r="P30" s="350"/>
      <c r="Q30" s="19"/>
      <c r="R30" s="35" t="s">
        <v>33</v>
      </c>
      <c r="S30" s="98"/>
      <c r="T30" s="109"/>
      <c r="U30" s="109"/>
      <c r="V30" s="109"/>
      <c r="W30" s="75"/>
      <c r="X30" s="350"/>
      <c r="Y30" s="19"/>
      <c r="Z30" s="35" t="s">
        <v>33</v>
      </c>
      <c r="AA30" s="74" t="str">
        <f t="shared" si="1"/>
        <v/>
      </c>
      <c r="AB30" s="109" t="str">
        <f t="shared" si="0"/>
        <v/>
      </c>
      <c r="AC30" s="109" t="str">
        <f t="shared" si="0"/>
        <v/>
      </c>
      <c r="AD30" s="109" t="str">
        <f t="shared" si="0"/>
        <v/>
      </c>
      <c r="AE30" s="75" t="str">
        <f t="shared" si="0"/>
        <v/>
      </c>
      <c r="AF30" s="22"/>
    </row>
    <row r="31" spans="2:37" ht="22.5" customHeight="1">
      <c r="B31" s="35" t="s">
        <v>34</v>
      </c>
      <c r="C31" s="98"/>
      <c r="D31" s="94"/>
      <c r="E31" s="94"/>
      <c r="F31" s="94"/>
      <c r="G31" s="75"/>
      <c r="H31" s="32" t="s">
        <v>38</v>
      </c>
      <c r="I31" s="361" t="str">
        <f>IF(H32&gt;H35,"時数超過","")</f>
        <v/>
      </c>
      <c r="J31" s="35" t="s">
        <v>34</v>
      </c>
      <c r="K31" s="98"/>
      <c r="L31" s="94"/>
      <c r="M31" s="94"/>
      <c r="N31" s="94"/>
      <c r="O31" s="75"/>
      <c r="P31" s="32" t="s">
        <v>38</v>
      </c>
      <c r="Q31" s="359" t="str">
        <f>IF(P32&gt;P35,"時数超過","")</f>
        <v/>
      </c>
      <c r="R31" s="35" t="s">
        <v>34</v>
      </c>
      <c r="S31" s="98"/>
      <c r="T31" s="109"/>
      <c r="U31" s="109"/>
      <c r="V31" s="109"/>
      <c r="W31" s="75"/>
      <c r="X31" s="32" t="s">
        <v>12</v>
      </c>
      <c r="Y31" s="359" t="str">
        <f>IF(X32&gt;X35,"時数超過","")</f>
        <v/>
      </c>
      <c r="Z31" s="35" t="s">
        <v>34</v>
      </c>
      <c r="AA31" s="74" t="str">
        <f t="shared" si="1"/>
        <v/>
      </c>
      <c r="AB31" s="109" t="str">
        <f t="shared" si="0"/>
        <v/>
      </c>
      <c r="AC31" s="109" t="str">
        <f t="shared" si="0"/>
        <v/>
      </c>
      <c r="AD31" s="109" t="str">
        <f t="shared" si="0"/>
        <v/>
      </c>
      <c r="AE31" s="75" t="str">
        <f t="shared" si="0"/>
        <v/>
      </c>
      <c r="AF31" s="22"/>
      <c r="AG31" s="19"/>
      <c r="AH31" s="19"/>
      <c r="AI31" s="19"/>
      <c r="AJ31" s="19"/>
      <c r="AK31" s="19"/>
    </row>
    <row r="32" spans="2:37" ht="22.5" customHeight="1" thickBot="1">
      <c r="B32" s="36" t="s">
        <v>35</v>
      </c>
      <c r="C32" s="84"/>
      <c r="D32" s="79"/>
      <c r="E32" s="79"/>
      <c r="F32" s="79"/>
      <c r="G32" s="80"/>
      <c r="H32" s="16">
        <f>H33+H34</f>
        <v>0</v>
      </c>
      <c r="I32" s="361"/>
      <c r="J32" s="36" t="s">
        <v>35</v>
      </c>
      <c r="K32" s="84"/>
      <c r="L32" s="79"/>
      <c r="M32" s="79"/>
      <c r="N32" s="79"/>
      <c r="O32" s="80"/>
      <c r="P32" s="16">
        <f>P33+P34</f>
        <v>0</v>
      </c>
      <c r="Q32" s="359"/>
      <c r="R32" s="36" t="s">
        <v>35</v>
      </c>
      <c r="S32" s="84"/>
      <c r="T32" s="79"/>
      <c r="U32" s="79"/>
      <c r="V32" s="79"/>
      <c r="W32" s="80"/>
      <c r="X32" s="16">
        <f>X33+X34</f>
        <v>0</v>
      </c>
      <c r="Y32" s="359"/>
      <c r="Z32" s="119" t="s">
        <v>35</v>
      </c>
      <c r="AA32" s="76" t="str">
        <f t="shared" si="1"/>
        <v/>
      </c>
      <c r="AB32" s="97" t="str">
        <f t="shared" si="0"/>
        <v/>
      </c>
      <c r="AC32" s="97" t="str">
        <f t="shared" si="0"/>
        <v/>
      </c>
      <c r="AD32" s="97" t="str">
        <f t="shared" si="0"/>
        <v/>
      </c>
      <c r="AE32" s="77" t="str">
        <f t="shared" si="0"/>
        <v/>
      </c>
      <c r="AF32" s="22"/>
      <c r="AG32" s="31"/>
      <c r="AH32" s="31"/>
      <c r="AI32" s="19"/>
      <c r="AJ32" s="19"/>
      <c r="AK32" s="19"/>
    </row>
    <row r="33" spans="2:40" s="7" customFormat="1" ht="22.5" customHeight="1">
      <c r="B33" s="33" t="s">
        <v>24</v>
      </c>
      <c r="C33" s="81"/>
      <c r="D33" s="81"/>
      <c r="E33" s="81"/>
      <c r="F33" s="81"/>
      <c r="G33" s="81"/>
      <c r="H33" s="13">
        <f>SUM(C33:G33)</f>
        <v>0</v>
      </c>
      <c r="I33" s="361"/>
      <c r="J33" s="33" t="s">
        <v>24</v>
      </c>
      <c r="K33" s="81"/>
      <c r="L33" s="81"/>
      <c r="M33" s="81"/>
      <c r="N33" s="81"/>
      <c r="O33" s="81"/>
      <c r="P33" s="13">
        <f>SUM(K33:O33)</f>
        <v>0</v>
      </c>
      <c r="Q33" s="359"/>
      <c r="R33" s="112" t="s">
        <v>24</v>
      </c>
      <c r="S33" s="95"/>
      <c r="T33" s="95"/>
      <c r="U33" s="95"/>
      <c r="V33" s="95"/>
      <c r="W33" s="95"/>
      <c r="X33" s="107">
        <f>SUM(S33:W33)</f>
        <v>0</v>
      </c>
      <c r="Y33" s="359"/>
      <c r="Z33" s="336" t="s">
        <v>9</v>
      </c>
      <c r="AA33" s="339" t="str">
        <f t="shared" si="1"/>
        <v/>
      </c>
      <c r="AB33" s="342" t="str">
        <f t="shared" si="1"/>
        <v/>
      </c>
      <c r="AC33" s="342" t="str">
        <f t="shared" si="1"/>
        <v/>
      </c>
      <c r="AD33" s="342" t="str">
        <f t="shared" si="1"/>
        <v/>
      </c>
      <c r="AE33" s="345" t="str">
        <f t="shared" si="1"/>
        <v/>
      </c>
      <c r="AF33" s="44"/>
      <c r="AH33" s="43"/>
      <c r="AI33" s="43"/>
      <c r="AJ33" s="43"/>
      <c r="AK33" s="43"/>
    </row>
    <row r="34" spans="2:40" s="7" customFormat="1" ht="22.5" customHeight="1">
      <c r="B34" s="70" t="s">
        <v>26</v>
      </c>
      <c r="C34" s="86"/>
      <c r="D34" s="86"/>
      <c r="E34" s="86"/>
      <c r="F34" s="86"/>
      <c r="G34" s="86"/>
      <c r="H34" s="13">
        <f>SUM(C34:G34)*2</f>
        <v>0</v>
      </c>
      <c r="I34" s="55"/>
      <c r="J34" s="13" t="s">
        <v>26</v>
      </c>
      <c r="K34" s="86"/>
      <c r="L34" s="86"/>
      <c r="M34" s="86"/>
      <c r="N34" s="86"/>
      <c r="O34" s="86"/>
      <c r="P34" s="13">
        <f>SUM(K34:O34)*2</f>
        <v>0</v>
      </c>
      <c r="Q34" s="55"/>
      <c r="R34" s="107" t="s">
        <v>26</v>
      </c>
      <c r="S34" s="86"/>
      <c r="T34" s="86"/>
      <c r="U34" s="86"/>
      <c r="V34" s="86"/>
      <c r="W34" s="86"/>
      <c r="X34" s="107">
        <f>SUM(S34:W34)*2</f>
        <v>0</v>
      </c>
      <c r="Y34" s="114"/>
      <c r="Z34" s="337"/>
      <c r="AA34" s="340"/>
      <c r="AB34" s="343"/>
      <c r="AC34" s="343"/>
      <c r="AD34" s="343"/>
      <c r="AE34" s="346"/>
      <c r="AF34" s="57"/>
      <c r="AG34" s="69"/>
      <c r="AH34" s="69"/>
      <c r="AI34" s="69"/>
      <c r="AJ34" s="69"/>
      <c r="AK34" s="69"/>
      <c r="AL34" s="69"/>
      <c r="AM34" s="69"/>
      <c r="AN34" s="69"/>
    </row>
    <row r="35" spans="2:40" ht="22.5" customHeight="1">
      <c r="B35" s="351" t="s">
        <v>27</v>
      </c>
      <c r="C35" s="351"/>
      <c r="D35" s="351"/>
      <c r="E35" s="351"/>
      <c r="F35" s="351"/>
      <c r="G35" s="351"/>
      <c r="H35" s="14" t="str">
        <f>IF(OR($Q$6="小学校拠点校",$Q$6="小学校連携校"),25,IF(OR($Q$6="中学校拠点校",$Q$6="中学校連携校"),21,""))</f>
        <v/>
      </c>
      <c r="I35" s="55"/>
      <c r="J35" s="351" t="s">
        <v>27</v>
      </c>
      <c r="K35" s="351"/>
      <c r="L35" s="351"/>
      <c r="M35" s="351"/>
      <c r="N35" s="351"/>
      <c r="O35" s="351"/>
      <c r="P35" s="14" t="str">
        <f>IF(OR($Q$6="小学校拠点校",$Q$6="小学校連携校"),25,IF(OR($Q$6="中学校拠点校",$Q$6="中学校連携校"),21,""))</f>
        <v/>
      </c>
      <c r="Q35" s="55"/>
      <c r="R35" s="351" t="s">
        <v>27</v>
      </c>
      <c r="S35" s="351"/>
      <c r="T35" s="351"/>
      <c r="U35" s="351"/>
      <c r="V35" s="351"/>
      <c r="W35" s="351"/>
      <c r="X35" s="111" t="str">
        <f>IF(OR($Q$6="小学校拠点校",$Q$6="小学校連携校"),25,IF(OR($Q$6="中学校拠点校",$Q$6="中学校連携校"),21,""))</f>
        <v/>
      </c>
      <c r="Y35" s="114"/>
      <c r="Z35" s="337"/>
      <c r="AA35" s="340"/>
      <c r="AB35" s="343"/>
      <c r="AC35" s="343"/>
      <c r="AD35" s="343"/>
      <c r="AE35" s="346"/>
      <c r="AF35" s="57"/>
      <c r="AG35" s="69"/>
      <c r="AH35" s="69"/>
      <c r="AI35" s="69"/>
      <c r="AJ35" s="69"/>
      <c r="AK35" s="69"/>
      <c r="AL35" s="69"/>
      <c r="AM35" s="69"/>
      <c r="AN35" s="69"/>
    </row>
    <row r="36" spans="2:40" ht="22.5" customHeight="1">
      <c r="B36" s="37"/>
      <c r="C36" s="37"/>
      <c r="D36" s="37"/>
      <c r="E36" s="37"/>
      <c r="F36" s="37"/>
      <c r="G36" s="11"/>
      <c r="H36" s="11"/>
      <c r="I36" s="31"/>
      <c r="J36" s="37"/>
      <c r="K36" s="39"/>
      <c r="L36" s="39"/>
      <c r="M36" s="39"/>
      <c r="N36" s="39"/>
      <c r="O36" s="11"/>
      <c r="P36" s="40"/>
      <c r="Q36" s="31"/>
      <c r="R36" s="31"/>
      <c r="S36" s="31"/>
      <c r="T36" s="31"/>
      <c r="U36" s="31"/>
      <c r="V36" s="31"/>
      <c r="W36" s="31"/>
      <c r="X36" s="31"/>
      <c r="Y36" s="31"/>
      <c r="Z36" s="337"/>
      <c r="AA36" s="340"/>
      <c r="AB36" s="343"/>
      <c r="AC36" s="343"/>
      <c r="AD36" s="343"/>
      <c r="AE36" s="346"/>
      <c r="AF36" s="19"/>
      <c r="AG36" s="56"/>
      <c r="AH36" s="56"/>
      <c r="AI36" s="56"/>
      <c r="AJ36" s="56"/>
      <c r="AK36" s="56"/>
    </row>
    <row r="37" spans="2:40" ht="22.5" customHeight="1" thickBot="1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68"/>
      <c r="R37" s="68"/>
      <c r="S37" s="68"/>
      <c r="T37" s="68"/>
      <c r="U37" s="68"/>
      <c r="V37" s="68"/>
      <c r="W37" s="68"/>
      <c r="X37" s="68"/>
      <c r="Y37" s="68"/>
      <c r="Z37" s="338"/>
      <c r="AA37" s="341"/>
      <c r="AB37" s="344"/>
      <c r="AC37" s="344"/>
      <c r="AD37" s="344"/>
      <c r="AE37" s="347"/>
      <c r="AF37" s="43"/>
    </row>
    <row r="38" spans="2:40" ht="24.75" customHeight="1">
      <c r="Z38" s="330" t="s">
        <v>90</v>
      </c>
      <c r="AA38" s="331"/>
      <c r="AB38" s="331"/>
      <c r="AC38" s="331"/>
      <c r="AD38" s="331"/>
      <c r="AE38" s="332"/>
    </row>
    <row r="39" spans="2:40" ht="24.75" customHeight="1" thickBot="1">
      <c r="Z39" s="333"/>
      <c r="AA39" s="334"/>
      <c r="AB39" s="334"/>
      <c r="AC39" s="334"/>
      <c r="AD39" s="334"/>
      <c r="AE39" s="335"/>
    </row>
    <row r="40" spans="2:40" ht="24.75" customHeight="1"/>
  </sheetData>
  <sheetProtection password="CC1A" sheet="1" formatCells="0"/>
  <mergeCells count="49">
    <mergeCell ref="X25:X30"/>
    <mergeCell ref="R35:W35"/>
    <mergeCell ref="R21:W21"/>
    <mergeCell ref="R23:S23"/>
    <mergeCell ref="U23:W23"/>
    <mergeCell ref="Z10:AB10"/>
    <mergeCell ref="Z20:AE21"/>
    <mergeCell ref="Z23:AE23"/>
    <mergeCell ref="R10:S10"/>
    <mergeCell ref="U10:W10"/>
    <mergeCell ref="AG6:AN6"/>
    <mergeCell ref="B10:C10"/>
    <mergeCell ref="J10:K10"/>
    <mergeCell ref="I31:I33"/>
    <mergeCell ref="Q31:Q33"/>
    <mergeCell ref="AC10:AE10"/>
    <mergeCell ref="Q19:Q21"/>
    <mergeCell ref="M10:O10"/>
    <mergeCell ref="B6:N6"/>
    <mergeCell ref="B7:F7"/>
    <mergeCell ref="P25:P30"/>
    <mergeCell ref="B21:G21"/>
    <mergeCell ref="M23:O23"/>
    <mergeCell ref="O7:P7"/>
    <mergeCell ref="I19:I21"/>
    <mergeCell ref="Y31:Y33"/>
    <mergeCell ref="AA1:AE1"/>
    <mergeCell ref="AA2:AE2"/>
    <mergeCell ref="H25:H30"/>
    <mergeCell ref="B35:G35"/>
    <mergeCell ref="J23:K23"/>
    <mergeCell ref="E23:G23"/>
    <mergeCell ref="Q6:AE6"/>
    <mergeCell ref="J21:O21"/>
    <mergeCell ref="J35:O35"/>
    <mergeCell ref="O6:P6"/>
    <mergeCell ref="B4:AE4"/>
    <mergeCell ref="Q7:AE7"/>
    <mergeCell ref="C8:D8"/>
    <mergeCell ref="E10:G10"/>
    <mergeCell ref="B23:C23"/>
    <mergeCell ref="Y19:Y21"/>
    <mergeCell ref="Z38:AE39"/>
    <mergeCell ref="Z33:Z37"/>
    <mergeCell ref="AA33:AA37"/>
    <mergeCell ref="AB33:AB37"/>
    <mergeCell ref="AC33:AC37"/>
    <mergeCell ref="AD33:AD37"/>
    <mergeCell ref="AE33:AE37"/>
  </mergeCells>
  <phoneticPr fontId="1"/>
  <conditionalFormatting sqref="H20">
    <cfRule type="cellIs" dxfId="65" priority="59" stopIfTrue="1" operator="greaterThan">
      <formula>$H$21</formula>
    </cfRule>
  </conditionalFormatting>
  <conditionalFormatting sqref="P20">
    <cfRule type="cellIs" dxfId="64" priority="57" stopIfTrue="1" operator="greaterThan">
      <formula>$P$21</formula>
    </cfRule>
    <cfRule type="cellIs" priority="58" stopIfTrue="1" operator="greaterThan">
      <formula>$P$21</formula>
    </cfRule>
  </conditionalFormatting>
  <conditionalFormatting sqref="H32">
    <cfRule type="cellIs" dxfId="63" priority="55" stopIfTrue="1" operator="greaterThan">
      <formula>$H$35</formula>
    </cfRule>
  </conditionalFormatting>
  <conditionalFormatting sqref="P32">
    <cfRule type="cellIs" dxfId="62" priority="54" stopIfTrue="1" operator="greaterThan">
      <formula>$P$35</formula>
    </cfRule>
  </conditionalFormatting>
  <conditionalFormatting sqref="C12:G19 C25:G32 K25:O32 K12:O19 AA12:AE19">
    <cfRule type="containsText" dxfId="61" priority="38" stopIfTrue="1" operator="containsText" text="選">
      <formula>NOT(ISERROR(SEARCH("選",C12)))</formula>
    </cfRule>
    <cfRule type="containsText" dxfId="60" priority="39" stopIfTrue="1" operator="containsText" text="他">
      <formula>NOT(ISERROR(SEARCH("他",C12)))</formula>
    </cfRule>
    <cfRule type="containsText" dxfId="59" priority="40" stopIfTrue="1" operator="containsText" text="一">
      <formula>NOT(ISERROR(SEARCH("一",C12)))</formula>
    </cfRule>
    <cfRule type="containsText" dxfId="58" priority="41" stopIfTrue="1" operator="containsText" text="見">
      <formula>NOT(ISERROR(SEARCH("見",C12)))</formula>
    </cfRule>
    <cfRule type="containsText" dxfId="57" priority="42" stopIfTrue="1" operator="containsText" text="実">
      <formula>NOT(ISERROR(SEARCH("実",C12)))</formula>
    </cfRule>
  </conditionalFormatting>
  <conditionalFormatting sqref="S25:W32 S12:W19">
    <cfRule type="containsText" dxfId="56" priority="25" stopIfTrue="1" operator="containsText" text="選">
      <formula>NOT(ISERROR(SEARCH("選",S12)))</formula>
    </cfRule>
    <cfRule type="containsText" dxfId="55" priority="26" stopIfTrue="1" operator="containsText" text="他">
      <formula>NOT(ISERROR(SEARCH("他",S12)))</formula>
    </cfRule>
    <cfRule type="containsText" dxfId="54" priority="27" stopIfTrue="1" operator="containsText" text="一">
      <formula>NOT(ISERROR(SEARCH("一",S12)))</formula>
    </cfRule>
    <cfRule type="containsText" dxfId="53" priority="28" stopIfTrue="1" operator="containsText" text="見">
      <formula>NOT(ISERROR(SEARCH("見",S12)))</formula>
    </cfRule>
    <cfRule type="containsText" dxfId="52" priority="29" stopIfTrue="1" operator="containsText" text="実">
      <formula>NOT(ISERROR(SEARCH("実",S12)))</formula>
    </cfRule>
  </conditionalFormatting>
  <conditionalFormatting sqref="X20">
    <cfRule type="cellIs" dxfId="51" priority="31" stopIfTrue="1" operator="greaterThan">
      <formula>$P$21</formula>
    </cfRule>
    <cfRule type="cellIs" priority="32" stopIfTrue="1" operator="greaterThan">
      <formula>$P$21</formula>
    </cfRule>
  </conditionalFormatting>
  <conditionalFormatting sqref="X32">
    <cfRule type="cellIs" dxfId="50" priority="30" stopIfTrue="1" operator="greaterThan">
      <formula>$P$35</formula>
    </cfRule>
  </conditionalFormatting>
  <conditionalFormatting sqref="AA25:AE32">
    <cfRule type="containsText" dxfId="49" priority="1" operator="containsText" text="振">
      <formula>NOT(ISERROR(SEARCH("振",AA25)))</formula>
    </cfRule>
    <cfRule type="containsText" dxfId="48" priority="2" operator="containsText" text="教">
      <formula>NOT(ISERROR(SEARCH("教",AA25)))</formula>
    </cfRule>
    <cfRule type="containsText" dxfId="47" priority="3" operator="containsText" text="他">
      <formula>NOT(ISERROR(SEARCH("他",AA25)))</formula>
    </cfRule>
  </conditionalFormatting>
  <conditionalFormatting sqref="C12:G19">
    <cfRule type="containsText" dxfId="46" priority="22" operator="containsText" text="振">
      <formula>NOT(ISERROR(SEARCH("振",C12)))</formula>
    </cfRule>
    <cfRule type="containsText" dxfId="45" priority="23" operator="containsText" text="教">
      <formula>NOT(ISERROR(SEARCH("教",C12)))</formula>
    </cfRule>
    <cfRule type="containsText" dxfId="44" priority="24" operator="containsText" text="他">
      <formula>NOT(ISERROR(SEARCH("他",C12)))</formula>
    </cfRule>
  </conditionalFormatting>
  <conditionalFormatting sqref="K12:O19">
    <cfRule type="containsText" dxfId="43" priority="19" operator="containsText" text="振">
      <formula>NOT(ISERROR(SEARCH("振",K12)))</formula>
    </cfRule>
    <cfRule type="containsText" dxfId="42" priority="20" operator="containsText" text="教">
      <formula>NOT(ISERROR(SEARCH("教",K12)))</formula>
    </cfRule>
    <cfRule type="containsText" dxfId="41" priority="21" operator="containsText" text="他">
      <formula>NOT(ISERROR(SEARCH("他",K12)))</formula>
    </cfRule>
  </conditionalFormatting>
  <conditionalFormatting sqref="S12:W19">
    <cfRule type="containsText" dxfId="40" priority="16" operator="containsText" text="振">
      <formula>NOT(ISERROR(SEARCH("振",S12)))</formula>
    </cfRule>
    <cfRule type="containsText" dxfId="39" priority="17" operator="containsText" text="教">
      <formula>NOT(ISERROR(SEARCH("教",S12)))</formula>
    </cfRule>
    <cfRule type="containsText" dxfId="38" priority="18" operator="containsText" text="他">
      <formula>NOT(ISERROR(SEARCH("他",S12)))</formula>
    </cfRule>
  </conditionalFormatting>
  <conditionalFormatting sqref="AA12:AE19">
    <cfRule type="containsText" dxfId="37" priority="13" operator="containsText" text="振">
      <formula>NOT(ISERROR(SEARCH("振",AA12)))</formula>
    </cfRule>
    <cfRule type="containsText" dxfId="36" priority="14" operator="containsText" text="教">
      <formula>NOT(ISERROR(SEARCH("教",AA12)))</formula>
    </cfRule>
    <cfRule type="containsText" dxfId="35" priority="15" operator="containsText" text="他">
      <formula>NOT(ISERROR(SEARCH("他",AA12)))</formula>
    </cfRule>
  </conditionalFormatting>
  <conditionalFormatting sqref="C25:G32">
    <cfRule type="containsText" dxfId="34" priority="10" operator="containsText" text="振">
      <formula>NOT(ISERROR(SEARCH("振",C25)))</formula>
    </cfRule>
    <cfRule type="containsText" dxfId="33" priority="11" operator="containsText" text="教">
      <formula>NOT(ISERROR(SEARCH("教",C25)))</formula>
    </cfRule>
    <cfRule type="containsText" dxfId="32" priority="12" operator="containsText" text="他">
      <formula>NOT(ISERROR(SEARCH("他",C25)))</formula>
    </cfRule>
  </conditionalFormatting>
  <conditionalFormatting sqref="K25:O32">
    <cfRule type="containsText" dxfId="31" priority="7" operator="containsText" text="振">
      <formula>NOT(ISERROR(SEARCH("振",K25)))</formula>
    </cfRule>
    <cfRule type="containsText" dxfId="30" priority="8" operator="containsText" text="教">
      <formula>NOT(ISERROR(SEARCH("教",K25)))</formula>
    </cfRule>
    <cfRule type="containsText" dxfId="29" priority="9" operator="containsText" text="他">
      <formula>NOT(ISERROR(SEARCH("他",K25)))</formula>
    </cfRule>
  </conditionalFormatting>
  <conditionalFormatting sqref="S25:W32">
    <cfRule type="containsText" dxfId="28" priority="4" operator="containsText" text="振">
      <formula>NOT(ISERROR(SEARCH("振",S25)))</formula>
    </cfRule>
    <cfRule type="containsText" dxfId="27" priority="5" operator="containsText" text="教">
      <formula>NOT(ISERROR(SEARCH("教",S25)))</formula>
    </cfRule>
    <cfRule type="containsText" dxfId="26" priority="6" operator="containsText" text="他">
      <formula>NOT(ISERROR(SEARCH("他",S25)))</formula>
    </cfRule>
  </conditionalFormatting>
  <dataValidations count="1">
    <dataValidation type="list" allowBlank="1" showInputMessage="1" showErrorMessage="1" sqref="C8:D8">
      <formula1>"40,45,50"</formula1>
    </dataValidation>
  </dataValidations>
  <pageMargins left="0.98425196850393704" right="0.59055118110236227" top="0.78740157480314965" bottom="0.78740157480314965" header="0.31496062992125984" footer="0.31496062992125984"/>
  <pageSetup paperSize="9" scale="78" fitToHeight="0" orientation="portrait" cellComments="asDisplayed" horizontalDpi="4294967293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3" operator="containsText" id="{8DB4B727-4E57-4D08-A227-FE0882267275}">
            <xm:f>NOT(ISERROR(SEARCH("選",AA25)))</xm:f>
            <xm:f>"選"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4" operator="containsText" id="{CD05B26C-1A3C-4679-BFFC-569DC8B6C8C7}">
            <xm:f>NOT(ISERROR(SEARCH("一",AA25)))</xm:f>
            <xm:f>"一"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5" operator="containsText" id="{03FF8CAE-76F5-404A-A385-974012C4DE8A}">
            <xm:f>NOT(ISERROR(SEARCH("他",AA25)))</xm:f>
            <xm:f>"他"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6" operator="containsText" id="{68055A52-55BE-448D-B857-0ACC1CFAED4F}">
            <xm:f>NOT(ISERROR(SEARCH("実",AA25)))</xm:f>
            <xm:f>"実"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7" operator="containsText" id="{4D2B60ED-3C1D-4086-A8B5-01C806630E21}">
            <xm:f>NOT(ISERROR(SEARCH("見",AA25)))</xm:f>
            <xm:f>"見"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m:sqref>AA25:AE32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P46"/>
  <sheetViews>
    <sheetView view="pageBreakPreview" zoomScaleNormal="100" zoomScaleSheetLayoutView="100" workbookViewId="0">
      <selection activeCell="Z18" sqref="Z18"/>
    </sheetView>
  </sheetViews>
  <sheetFormatPr defaultColWidth="2.5" defaultRowHeight="15" customHeight="1"/>
  <cols>
    <col min="1" max="1" width="2.5" style="6" customWidth="1"/>
    <col min="2" max="2" width="4.125" style="46" customWidth="1"/>
    <col min="3" max="3" width="2.5" style="6" customWidth="1"/>
    <col min="4" max="7" width="2.5" style="6"/>
    <col min="8" max="8" width="2.5" style="6" customWidth="1"/>
    <col min="9" max="12" width="2.5" style="6"/>
    <col min="13" max="13" width="3.75" style="6" customWidth="1"/>
    <col min="14" max="17" width="2.5" style="6"/>
    <col min="18" max="18" width="2.5" style="6" customWidth="1"/>
    <col min="19" max="22" width="2.5" style="6"/>
    <col min="23" max="23" width="3.125" style="6" customWidth="1"/>
    <col min="24" max="24" width="13.25" style="6" customWidth="1"/>
    <col min="25" max="25" width="15" style="6" customWidth="1"/>
    <col min="26" max="26" width="3.75" style="6" customWidth="1"/>
    <col min="27" max="27" width="6.125" style="6" customWidth="1"/>
    <col min="28" max="28" width="6.875" style="6" customWidth="1"/>
    <col min="29" max="29" width="6.125" style="6" customWidth="1"/>
    <col min="30" max="30" width="6.875" style="6" customWidth="1"/>
    <col min="31" max="39" width="2.5" style="6"/>
    <col min="40" max="40" width="4.625" style="6" bestFit="1" customWidth="1"/>
    <col min="41" max="67" width="2.5" style="6"/>
    <col min="68" max="68" width="17.125" style="6" customWidth="1"/>
    <col min="69" max="243" width="2.5" style="6"/>
    <col min="244" max="244" width="1.25" style="6" customWidth="1"/>
    <col min="245" max="246" width="2.5" style="6"/>
    <col min="247" max="247" width="1.625" style="6" customWidth="1"/>
    <col min="248" max="248" width="2.875" style="6" customWidth="1"/>
    <col min="249" max="249" width="2.5" style="6" customWidth="1"/>
    <col min="250" max="16384" width="2.5" style="6"/>
  </cols>
  <sheetData>
    <row r="1" spans="1:68" s="88" customFormat="1" ht="15" customHeight="1">
      <c r="B1" s="89"/>
      <c r="AA1" s="462" t="s">
        <v>99</v>
      </c>
      <c r="AB1" s="462"/>
      <c r="AC1" s="462"/>
      <c r="AD1" s="462"/>
    </row>
    <row r="2" spans="1:68" s="88" customFormat="1" ht="15" customHeight="1">
      <c r="B2" s="89"/>
      <c r="AA2" s="462" t="s">
        <v>100</v>
      </c>
      <c r="AB2" s="462"/>
      <c r="AC2" s="462"/>
      <c r="AD2" s="462"/>
    </row>
    <row r="3" spans="1:68" s="88" customFormat="1" ht="15" customHeight="1">
      <c r="B3" s="89"/>
      <c r="C3" s="463" t="str">
        <f>IF(OR('中　拠3(A)'!V13='中　拠3(A)'!BP8,'中　拠3(A)'!V13='中　拠3(A)'!BP9,'中　拠3(A)'!V13='中　拠3(A)'!BP10),"島根県教育センター所長　様",IF(OR('中　拠3(A)'!V13='中　拠3(A)'!BP11,'中　拠3(A)'!V13='中　拠3(A)'!BP12),"島根県教育センター浜田教育センター長　様"," "))</f>
        <v xml:space="preserve"> </v>
      </c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AA3" s="90"/>
      <c r="AB3" s="90"/>
      <c r="AC3" s="90"/>
      <c r="AD3" s="90"/>
    </row>
    <row r="4" spans="1:68" ht="18.75" customHeight="1">
      <c r="B4" s="464" t="s">
        <v>141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87"/>
      <c r="AF4" s="465" t="s">
        <v>62</v>
      </c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87"/>
      <c r="BC4" s="87"/>
      <c r="BD4" s="87"/>
      <c r="BE4" s="87"/>
    </row>
    <row r="5" spans="1:68" ht="18.75" customHeight="1">
      <c r="A5" s="47"/>
      <c r="B5" s="466" t="s">
        <v>139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87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465"/>
      <c r="AX5" s="465"/>
      <c r="AY5" s="465"/>
      <c r="AZ5" s="465"/>
      <c r="BA5" s="465"/>
      <c r="BB5" s="87"/>
      <c r="BC5" s="87"/>
      <c r="BD5" s="87"/>
      <c r="BE5" s="87"/>
    </row>
    <row r="6" spans="1:68" ht="18.75" customHeight="1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67" t="s">
        <v>101</v>
      </c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87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  <c r="BB6" s="87"/>
      <c r="BC6" s="87"/>
      <c r="BD6" s="87"/>
      <c r="BE6" s="87"/>
    </row>
    <row r="7" spans="1:68" ht="7.9" customHeight="1">
      <c r="AB7" s="49"/>
      <c r="AC7" s="49"/>
      <c r="AD7" s="87"/>
      <c r="AE7" s="87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87"/>
      <c r="BC7" s="87"/>
      <c r="BD7" s="87"/>
      <c r="BE7" s="87"/>
    </row>
    <row r="8" spans="1:68" ht="13.15" customHeight="1">
      <c r="AB8" s="49"/>
      <c r="AC8" s="49"/>
      <c r="AD8" s="87"/>
      <c r="AE8" s="87"/>
      <c r="AF8" s="465"/>
      <c r="AG8" s="465"/>
      <c r="AH8" s="465"/>
      <c r="AI8" s="465"/>
      <c r="AJ8" s="465"/>
      <c r="AK8" s="465"/>
      <c r="AL8" s="465"/>
      <c r="AM8" s="465"/>
      <c r="AN8" s="465"/>
      <c r="AO8" s="465"/>
      <c r="AP8" s="465"/>
      <c r="AQ8" s="465"/>
      <c r="AR8" s="465"/>
      <c r="AS8" s="465"/>
      <c r="AT8" s="465"/>
      <c r="AU8" s="465"/>
      <c r="AV8" s="465"/>
      <c r="AW8" s="465"/>
      <c r="AX8" s="465"/>
      <c r="AY8" s="465"/>
      <c r="AZ8" s="465"/>
      <c r="BA8" s="465"/>
      <c r="BB8" s="87"/>
      <c r="BC8" s="87"/>
      <c r="BD8" s="87"/>
      <c r="BE8" s="87"/>
      <c r="BP8" s="6" t="s">
        <v>106</v>
      </c>
    </row>
    <row r="9" spans="1:68" ht="18.75" customHeight="1">
      <c r="B9" s="458" t="s">
        <v>39</v>
      </c>
      <c r="C9" s="458"/>
      <c r="D9" s="458"/>
      <c r="E9" s="459">
        <f>拠１!E6</f>
        <v>0</v>
      </c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R9" s="432" t="s">
        <v>0</v>
      </c>
      <c r="S9" s="432"/>
      <c r="T9" s="432"/>
      <c r="U9" s="460">
        <f>拠１!P6</f>
        <v>0</v>
      </c>
      <c r="V9" s="460"/>
      <c r="W9" s="460"/>
      <c r="X9" s="460"/>
      <c r="Y9" s="460"/>
      <c r="Z9" s="460"/>
      <c r="AA9" s="460"/>
      <c r="AB9" s="101"/>
      <c r="AC9" s="101"/>
      <c r="AD9" s="87"/>
      <c r="AE9" s="87"/>
      <c r="AF9" s="465"/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465"/>
      <c r="BA9" s="465"/>
      <c r="BB9" s="87"/>
      <c r="BC9" s="87"/>
      <c r="BD9" s="87"/>
      <c r="BE9" s="87"/>
      <c r="BP9" s="6" t="s">
        <v>107</v>
      </c>
    </row>
    <row r="10" spans="1:68" ht="18.75" customHeight="1">
      <c r="AC10" s="53"/>
      <c r="AD10" s="87"/>
      <c r="AE10" s="87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87"/>
      <c r="BC10" s="87"/>
      <c r="BD10" s="87"/>
      <c r="BE10" s="87"/>
      <c r="BP10" s="6" t="s">
        <v>108</v>
      </c>
    </row>
    <row r="11" spans="1:68" ht="18.75" customHeight="1">
      <c r="B11" s="432" t="s">
        <v>40</v>
      </c>
      <c r="C11" s="432"/>
      <c r="D11" s="432"/>
      <c r="E11" s="432"/>
      <c r="F11" s="154"/>
      <c r="H11" s="432" t="s">
        <v>41</v>
      </c>
      <c r="I11" s="432"/>
      <c r="J11" s="432"/>
      <c r="K11" s="461"/>
      <c r="L11" s="461"/>
      <c r="M11" s="461"/>
      <c r="N11" s="461"/>
      <c r="O11" s="461"/>
      <c r="P11" s="461"/>
      <c r="Q11" s="461"/>
      <c r="S11" s="432" t="s">
        <v>42</v>
      </c>
      <c r="T11" s="432"/>
      <c r="U11" s="432"/>
      <c r="V11" s="461"/>
      <c r="W11" s="461"/>
      <c r="X11" s="461"/>
      <c r="Y11" s="461"/>
      <c r="Z11" s="461"/>
      <c r="AA11" s="461"/>
      <c r="AB11" s="461"/>
      <c r="AC11" s="461"/>
      <c r="AD11" s="53"/>
      <c r="AE11" s="87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87"/>
      <c r="BC11" s="87"/>
      <c r="BD11" s="87"/>
      <c r="BE11" s="87"/>
      <c r="BP11" s="6" t="s">
        <v>109</v>
      </c>
    </row>
    <row r="12" spans="1:68" ht="15.6" customHeight="1">
      <c r="BP12" s="6" t="s">
        <v>110</v>
      </c>
    </row>
    <row r="13" spans="1:68" ht="18.75" customHeight="1">
      <c r="B13" s="432" t="s">
        <v>112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154"/>
      <c r="V13" s="454"/>
      <c r="W13" s="454"/>
      <c r="X13" s="454"/>
      <c r="Y13" s="454"/>
      <c r="Z13" s="454"/>
      <c r="AA13" s="454"/>
      <c r="AB13" s="454"/>
      <c r="AC13" s="454"/>
      <c r="AD13" s="149" t="str">
        <f>IF(ISBLANK(V13),"→必ずリストから選択する！","")</f>
        <v>→必ずリストから選択する！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68" ht="15.6" customHeight="1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V14" s="92"/>
      <c r="W14" s="92"/>
      <c r="X14" s="92"/>
      <c r="Y14" s="92"/>
      <c r="Z14" s="92"/>
      <c r="AA14" s="92"/>
      <c r="AB14" s="92"/>
      <c r="AC14" s="92"/>
      <c r="AD14" s="54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68" ht="18.75" customHeight="1">
      <c r="B15" s="432" t="s">
        <v>104</v>
      </c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154"/>
      <c r="V15" s="455" t="str">
        <f>IF(OR(V13=BP8,V13=BP9,V13=BP10),"島根県教育センター",IF(OR(V13=BP11,V13=BP12),"浜田教育センター"," "))</f>
        <v xml:space="preserve"> </v>
      </c>
      <c r="W15" s="455"/>
      <c r="X15" s="455"/>
      <c r="Y15" s="455"/>
      <c r="Z15" s="455"/>
      <c r="AA15" s="455"/>
      <c r="AB15" s="455"/>
      <c r="AC15" s="455"/>
      <c r="AD15" s="54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BP15" s="148" t="str">
        <f>IF(COUNTIF($BP$16,"*中学校*"),"中学校",IF(COUNTIF($BP$16,"*小学校*"),"小学校"," "))</f>
        <v xml:space="preserve"> </v>
      </c>
    </row>
    <row r="16" spans="1:68" ht="15.6" customHeight="1">
      <c r="B16" s="6"/>
      <c r="U16" s="50"/>
      <c r="V16" s="50"/>
      <c r="W16" s="50"/>
      <c r="X16" s="50"/>
      <c r="Y16" s="50"/>
      <c r="Z16" s="50"/>
      <c r="AA16" s="50"/>
      <c r="AB16" s="50"/>
      <c r="AD16" s="42"/>
      <c r="AE16" s="42"/>
      <c r="AF16" s="42"/>
      <c r="AG16" s="42"/>
      <c r="AH16" s="42"/>
      <c r="AI16" s="42"/>
      <c r="AJ16" s="100"/>
      <c r="AK16" s="42"/>
      <c r="AL16" s="42"/>
      <c r="AM16" s="42"/>
      <c r="AN16" s="42"/>
      <c r="AO16" s="42"/>
      <c r="AP16" s="42"/>
      <c r="AQ16" s="42"/>
      <c r="AR16" s="42"/>
      <c r="BP16" s="147">
        <f>[1]拠１!G8</f>
        <v>0</v>
      </c>
    </row>
    <row r="17" spans="2:45" ht="18.75" customHeight="1">
      <c r="B17" s="432" t="s">
        <v>105</v>
      </c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51"/>
      <c r="N17" s="456" t="s">
        <v>14</v>
      </c>
      <c r="O17" s="456"/>
      <c r="P17" s="456"/>
      <c r="Q17" s="457" t="str">
        <f>拠１!B10</f>
        <v>Ａ</v>
      </c>
      <c r="R17" s="457"/>
      <c r="S17" s="458" t="s">
        <v>42</v>
      </c>
      <c r="T17" s="458"/>
      <c r="U17" s="458"/>
      <c r="V17" s="459">
        <f>拠１!C10</f>
        <v>0</v>
      </c>
      <c r="W17" s="459"/>
      <c r="X17" s="459"/>
      <c r="Y17" s="459"/>
      <c r="Z17" s="459"/>
      <c r="AA17" s="459"/>
      <c r="AB17" s="459"/>
      <c r="AC17" s="459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2:45" ht="18.75" customHeight="1">
      <c r="B18" s="6"/>
      <c r="G18" s="51"/>
      <c r="H18" s="51"/>
      <c r="I18" s="51"/>
      <c r="K18" s="51"/>
      <c r="L18" s="51"/>
      <c r="S18" s="432" t="s">
        <v>43</v>
      </c>
      <c r="T18" s="432"/>
      <c r="U18" s="432"/>
      <c r="V18" s="433" t="s">
        <v>94</v>
      </c>
      <c r="W18" s="433"/>
      <c r="X18" s="155">
        <v>5</v>
      </c>
      <c r="Y18" s="155" t="s">
        <v>8</v>
      </c>
      <c r="Z18" s="153"/>
      <c r="AA18" s="155" t="s">
        <v>44</v>
      </c>
      <c r="AB18" s="153"/>
      <c r="AC18" s="155" t="s">
        <v>45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2:45" ht="15.6" customHeight="1" thickBot="1">
      <c r="B19" s="6"/>
      <c r="I19" s="52"/>
      <c r="J19" s="51"/>
      <c r="K19" s="51"/>
      <c r="L19" s="52"/>
    </row>
    <row r="20" spans="2:45" ht="15" customHeight="1" thickBot="1">
      <c r="B20" s="434" t="s">
        <v>46</v>
      </c>
      <c r="C20" s="379" t="s">
        <v>44</v>
      </c>
      <c r="D20" s="437"/>
      <c r="E20" s="437" t="s">
        <v>47</v>
      </c>
      <c r="F20" s="437"/>
      <c r="G20" s="442" t="s">
        <v>48</v>
      </c>
      <c r="H20" s="443"/>
      <c r="I20" s="448" t="s">
        <v>49</v>
      </c>
      <c r="J20" s="437"/>
      <c r="K20" s="437"/>
      <c r="L20" s="437"/>
      <c r="M20" s="437"/>
      <c r="N20" s="437"/>
      <c r="O20" s="449"/>
      <c r="P20" s="448" t="s">
        <v>50</v>
      </c>
      <c r="Q20" s="437"/>
      <c r="R20" s="437"/>
      <c r="S20" s="437"/>
      <c r="T20" s="437"/>
      <c r="U20" s="437"/>
      <c r="V20" s="437"/>
      <c r="W20" s="449"/>
      <c r="X20" s="420" t="s">
        <v>5</v>
      </c>
      <c r="Y20" s="421"/>
      <c r="Z20" s="121"/>
      <c r="AA20" s="121"/>
    </row>
    <row r="21" spans="2:45" ht="45" customHeight="1" thickBot="1">
      <c r="B21" s="435"/>
      <c r="C21" s="438"/>
      <c r="D21" s="439"/>
      <c r="E21" s="439"/>
      <c r="F21" s="439"/>
      <c r="G21" s="444"/>
      <c r="H21" s="445"/>
      <c r="I21" s="450"/>
      <c r="J21" s="439"/>
      <c r="K21" s="439"/>
      <c r="L21" s="439"/>
      <c r="M21" s="439"/>
      <c r="N21" s="439"/>
      <c r="O21" s="451"/>
      <c r="P21" s="450"/>
      <c r="Q21" s="439"/>
      <c r="R21" s="439"/>
      <c r="S21" s="439"/>
      <c r="T21" s="439"/>
      <c r="U21" s="439"/>
      <c r="V21" s="439"/>
      <c r="W21" s="451"/>
      <c r="X21" s="122" t="s">
        <v>126</v>
      </c>
      <c r="Y21" s="123" t="s">
        <v>127</v>
      </c>
      <c r="Z21" s="124"/>
      <c r="AA21" s="125"/>
    </row>
    <row r="22" spans="2:45" ht="15" customHeight="1" thickBot="1">
      <c r="B22" s="436"/>
      <c r="C22" s="440"/>
      <c r="D22" s="441"/>
      <c r="E22" s="441"/>
      <c r="F22" s="441"/>
      <c r="G22" s="446"/>
      <c r="H22" s="447"/>
      <c r="I22" s="452"/>
      <c r="J22" s="441"/>
      <c r="K22" s="441"/>
      <c r="L22" s="441"/>
      <c r="M22" s="441"/>
      <c r="N22" s="441"/>
      <c r="O22" s="453"/>
      <c r="P22" s="452"/>
      <c r="Q22" s="441"/>
      <c r="R22" s="441"/>
      <c r="S22" s="441"/>
      <c r="T22" s="441"/>
      <c r="U22" s="441"/>
      <c r="V22" s="441"/>
      <c r="W22" s="453"/>
      <c r="X22" s="126" t="s">
        <v>51</v>
      </c>
      <c r="Y22" s="126" t="s">
        <v>51</v>
      </c>
      <c r="Z22" s="127"/>
      <c r="AA22" s="128"/>
    </row>
    <row r="23" spans="2:45" ht="15" customHeight="1">
      <c r="B23" s="129">
        <v>1</v>
      </c>
      <c r="C23" s="422">
        <v>5</v>
      </c>
      <c r="D23" s="423"/>
      <c r="E23" s="424">
        <f>IF(OR($V$13="松江教育事務所",$V$13="隠岐教育事務所"),11,IF($V$13="出雲教育事務所",16,18))</f>
        <v>18</v>
      </c>
      <c r="F23" s="425"/>
      <c r="G23" s="426" t="str">
        <f>IF(OR($V$13="松江教育事務所",$V$13="隠岐教育事務所",$V$13="浜田教育事務所",SVS13="益田教育事務所"),"木",IF($V$13="出雲教育事務所","火","木"))</f>
        <v>木</v>
      </c>
      <c r="H23" s="427"/>
      <c r="I23" s="428" t="s">
        <v>52</v>
      </c>
      <c r="J23" s="429"/>
      <c r="K23" s="429"/>
      <c r="L23" s="429"/>
      <c r="M23" s="429"/>
      <c r="N23" s="429"/>
      <c r="O23" s="430"/>
      <c r="P23" s="419" t="str">
        <f>IF(OR($V$13="松江教育事務所",$V$13="隠岐教育事務所"),"松江合同庁舎",IF($V$13="出雲教育事務所","出雲合同庁舎","浜田教育センター"))</f>
        <v>浜田教育センター</v>
      </c>
      <c r="Q23" s="419"/>
      <c r="R23" s="419"/>
      <c r="S23" s="419"/>
      <c r="T23" s="419"/>
      <c r="U23" s="419"/>
      <c r="V23" s="419"/>
      <c r="W23" s="419"/>
      <c r="X23" s="150"/>
      <c r="Y23" s="431"/>
    </row>
    <row r="24" spans="2:45" ht="15" customHeight="1">
      <c r="B24" s="156">
        <v>2</v>
      </c>
      <c r="C24" s="402">
        <v>5</v>
      </c>
      <c r="D24" s="403"/>
      <c r="E24" s="424">
        <f>IF(OR($V$13="松江教育事務所",$V$13="隠岐教育事務所"),12,IF($V$13="出雲教育事務所",17,19))</f>
        <v>19</v>
      </c>
      <c r="F24" s="425"/>
      <c r="G24" s="426" t="str">
        <f>IF(OR($V$13="松江教育事務所",$V$13="隠岐教育事務所",$V$13="浜田教育事務所",SVS14="益田教育事務所"),"金",IF($V$13="出雲教育事務所","水","金"))</f>
        <v>金</v>
      </c>
      <c r="H24" s="427"/>
      <c r="I24" s="406" t="s">
        <v>128</v>
      </c>
      <c r="J24" s="396"/>
      <c r="K24" s="396"/>
      <c r="L24" s="396"/>
      <c r="M24" s="396"/>
      <c r="N24" s="396"/>
      <c r="O24" s="407"/>
      <c r="P24" s="419" t="str">
        <f t="shared" ref="P24" si="0">IF(OR($V$13="松江教育事務所",$V$13="隠岐教育事務所"),"松江合同庁舎",IF($V$13="出雲教育事務所","出雲合同庁舎","浜田教育センター"))</f>
        <v>浜田教育センター</v>
      </c>
      <c r="Q24" s="419"/>
      <c r="R24" s="419"/>
      <c r="S24" s="419"/>
      <c r="T24" s="419"/>
      <c r="U24" s="419"/>
      <c r="V24" s="419"/>
      <c r="W24" s="419"/>
      <c r="X24" s="150"/>
      <c r="Y24" s="409"/>
    </row>
    <row r="25" spans="2:45" ht="15" customHeight="1">
      <c r="B25" s="156">
        <v>3</v>
      </c>
      <c r="C25" s="402">
        <v>6</v>
      </c>
      <c r="D25" s="403"/>
      <c r="E25" s="415"/>
      <c r="F25" s="416"/>
      <c r="G25" s="417"/>
      <c r="H25" s="418"/>
      <c r="I25" s="406" t="s">
        <v>129</v>
      </c>
      <c r="J25" s="396"/>
      <c r="K25" s="396"/>
      <c r="L25" s="396"/>
      <c r="M25" s="396"/>
      <c r="N25" s="396"/>
      <c r="O25" s="407"/>
      <c r="P25" s="419" t="str">
        <f>IF(OR($V$13="松江教育事務所",$V$13="隠岐教育事務所"),"島根県教育センター",IF($V$13="出雲教育事務所","島根県教育センター","島根県教育センター"))</f>
        <v>島根県教育センター</v>
      </c>
      <c r="Q25" s="419"/>
      <c r="R25" s="419"/>
      <c r="S25" s="419"/>
      <c r="T25" s="419"/>
      <c r="U25" s="419"/>
      <c r="V25" s="419"/>
      <c r="W25" s="419"/>
      <c r="X25" s="150"/>
      <c r="Y25" s="408"/>
    </row>
    <row r="26" spans="2:45" ht="15" customHeight="1">
      <c r="B26" s="156">
        <v>4</v>
      </c>
      <c r="C26" s="402">
        <v>6</v>
      </c>
      <c r="D26" s="403"/>
      <c r="E26" s="415"/>
      <c r="F26" s="416"/>
      <c r="G26" s="417"/>
      <c r="H26" s="418"/>
      <c r="I26" s="406" t="s">
        <v>129</v>
      </c>
      <c r="J26" s="396"/>
      <c r="K26" s="396"/>
      <c r="L26" s="396"/>
      <c r="M26" s="396"/>
      <c r="N26" s="396"/>
      <c r="O26" s="407"/>
      <c r="P26" s="396" t="s">
        <v>93</v>
      </c>
      <c r="Q26" s="396"/>
      <c r="R26" s="396"/>
      <c r="S26" s="396"/>
      <c r="T26" s="396"/>
      <c r="U26" s="396"/>
      <c r="V26" s="396"/>
      <c r="W26" s="396"/>
      <c r="X26" s="150"/>
      <c r="Y26" s="409"/>
    </row>
    <row r="27" spans="2:45" ht="15" customHeight="1">
      <c r="B27" s="156">
        <v>5</v>
      </c>
      <c r="C27" s="411">
        <f>IF(OR($V$13="松江教育事務所",$V$13="隠岐教育事務所"),7,IF($V$13="出雲教育事務所",7,7))</f>
        <v>7</v>
      </c>
      <c r="D27" s="412"/>
      <c r="E27" s="413">
        <v>25</v>
      </c>
      <c r="F27" s="412"/>
      <c r="G27" s="413" t="s">
        <v>142</v>
      </c>
      <c r="H27" s="414"/>
      <c r="I27" s="406" t="s">
        <v>130</v>
      </c>
      <c r="J27" s="396"/>
      <c r="K27" s="396"/>
      <c r="L27" s="396"/>
      <c r="M27" s="396"/>
      <c r="N27" s="396"/>
      <c r="O27" s="407"/>
      <c r="P27" s="396" t="s">
        <v>143</v>
      </c>
      <c r="Q27" s="396"/>
      <c r="R27" s="396"/>
      <c r="S27" s="396"/>
      <c r="T27" s="396"/>
      <c r="U27" s="396"/>
      <c r="V27" s="396"/>
      <c r="W27" s="396"/>
      <c r="X27" s="146"/>
      <c r="Y27" s="144"/>
    </row>
    <row r="28" spans="2:45" ht="15" customHeight="1">
      <c r="B28" s="156">
        <v>6</v>
      </c>
      <c r="C28" s="411">
        <f>IF(OR($V$13="松江教育事務所",$V$13="隠岐教育事務所"),7,IF($V$13="出雲教育事務所",8,7))</f>
        <v>7</v>
      </c>
      <c r="D28" s="412"/>
      <c r="E28" s="413">
        <v>26</v>
      </c>
      <c r="F28" s="412"/>
      <c r="G28" s="413" t="s">
        <v>144</v>
      </c>
      <c r="H28" s="414"/>
      <c r="I28" s="406" t="s">
        <v>130</v>
      </c>
      <c r="J28" s="396"/>
      <c r="K28" s="396"/>
      <c r="L28" s="396"/>
      <c r="M28" s="396"/>
      <c r="N28" s="396"/>
      <c r="O28" s="407"/>
      <c r="P28" s="396" t="s">
        <v>143</v>
      </c>
      <c r="Q28" s="396"/>
      <c r="R28" s="396"/>
      <c r="S28" s="396"/>
      <c r="T28" s="396"/>
      <c r="U28" s="396"/>
      <c r="V28" s="396"/>
      <c r="W28" s="396"/>
      <c r="X28" s="145"/>
      <c r="Y28" s="144"/>
      <c r="AC28" s="410"/>
      <c r="AD28" s="410"/>
    </row>
    <row r="29" spans="2:45" ht="15" customHeight="1">
      <c r="B29" s="156">
        <v>7</v>
      </c>
      <c r="C29" s="402">
        <f>IF(OR($V$13="松江教育事務所",$V$13="隠岐教育事務所"),9,IF($V$13="出雲教育事務所",9,9))</f>
        <v>9</v>
      </c>
      <c r="D29" s="403"/>
      <c r="E29" s="404">
        <f>IF(OR($V$13="松江教育事務所",$V$13="隠岐教育事務所"),29,IF($V$13="出雲教育事務所",27,28))</f>
        <v>28</v>
      </c>
      <c r="F29" s="403"/>
      <c r="G29" s="404" t="str">
        <f>IF($BP$15="小学校",IF(OR($V$13="松江教育事務所",$V$13="隠岐教育事務所"),"金",IF($V$13="出雲教育事務所","水","木")),IF(OR($V$13="松江教育事務所",$V$13="隠岐教育事務所"),"金",IF($V$13="出雲教育事務所","水","木")))</f>
        <v>木</v>
      </c>
      <c r="H29" s="405"/>
      <c r="I29" s="406" t="s">
        <v>131</v>
      </c>
      <c r="J29" s="396"/>
      <c r="K29" s="396"/>
      <c r="L29" s="396"/>
      <c r="M29" s="396"/>
      <c r="N29" s="396"/>
      <c r="O29" s="407"/>
      <c r="P29" s="396" t="str">
        <f>IF(OR($V$13="松江教育事務所",$V$13="隠岐教育事務所"),"松江合同庁舎",IF($V$13="出雲教育事務所","出雲合庁","浜田教育センター"))</f>
        <v>浜田教育センター</v>
      </c>
      <c r="Q29" s="396"/>
      <c r="R29" s="396"/>
      <c r="S29" s="396"/>
      <c r="T29" s="396"/>
      <c r="U29" s="396"/>
      <c r="V29" s="396"/>
      <c r="W29" s="396"/>
      <c r="X29" s="150"/>
      <c r="Y29" s="151"/>
    </row>
    <row r="30" spans="2:45" ht="15" customHeight="1">
      <c r="B30" s="156">
        <v>8</v>
      </c>
      <c r="C30" s="402">
        <f>IF(OR($V$13="松江教育事務所",$V$13="隠岐教育事務所"),1,IF($V$13="出雲教育事務所",2,1))</f>
        <v>1</v>
      </c>
      <c r="D30" s="403"/>
      <c r="E30" s="404">
        <f>IF(OR($V$13="松江教育事務所",$V$13="隠岐教育事務所"),25,IF($V$13="出雲教育事務所",1,30))</f>
        <v>30</v>
      </c>
      <c r="F30" s="403"/>
      <c r="G30" s="404" t="str">
        <f>IF(OR($V$13="松江教育事務所",$V$13="隠岐教育事務所"),"木",IF($V$13="出雲教育事務所","木 ","火"))</f>
        <v>火</v>
      </c>
      <c r="H30" s="405"/>
      <c r="I30" s="406" t="s">
        <v>132</v>
      </c>
      <c r="J30" s="396"/>
      <c r="K30" s="396"/>
      <c r="L30" s="396"/>
      <c r="M30" s="396"/>
      <c r="N30" s="396"/>
      <c r="O30" s="407"/>
      <c r="P30" s="396" t="str">
        <f t="shared" ref="P30:P31" si="1">IF(OR($V$13="松江教育事務所",$V$13="隠岐教育事務所"),"松江合同庁舎",IF($V$13="出雲教育事務所","出雲合庁","浜田教育センター"))</f>
        <v>浜田教育センター</v>
      </c>
      <c r="Q30" s="396"/>
      <c r="R30" s="396"/>
      <c r="S30" s="396"/>
      <c r="T30" s="396"/>
      <c r="U30" s="396"/>
      <c r="V30" s="396"/>
      <c r="W30" s="396"/>
      <c r="X30" s="150"/>
      <c r="Y30" s="408"/>
    </row>
    <row r="31" spans="2:45" ht="15" customHeight="1">
      <c r="B31" s="156">
        <v>9</v>
      </c>
      <c r="C31" s="402">
        <f>IF(OR($V$13="松江教育事務所",$V$13="隠岐教育事務所"),1,IF($V$13="出雲教育事務所",2,1))</f>
        <v>1</v>
      </c>
      <c r="D31" s="403"/>
      <c r="E31" s="404">
        <f>IF(OR($V$13="松江教育事務所",$V$13="隠岐教育事務所"),26,IF($V$13="出雲教育事務所",2,31))</f>
        <v>31</v>
      </c>
      <c r="F31" s="403"/>
      <c r="G31" s="404" t="str">
        <f>IF(OR($V$13="松江教育事務所",$V$13="隠岐教育事務所"),"金",IF($V$13="出雲教育事務所","金","水"))</f>
        <v>水</v>
      </c>
      <c r="H31" s="405"/>
      <c r="I31" s="406" t="s">
        <v>132</v>
      </c>
      <c r="J31" s="396"/>
      <c r="K31" s="396"/>
      <c r="L31" s="396"/>
      <c r="M31" s="396"/>
      <c r="N31" s="396"/>
      <c r="O31" s="407"/>
      <c r="P31" s="396" t="str">
        <f t="shared" si="1"/>
        <v>浜田教育センター</v>
      </c>
      <c r="Q31" s="396"/>
      <c r="R31" s="396"/>
      <c r="S31" s="396"/>
      <c r="T31" s="396"/>
      <c r="U31" s="396"/>
      <c r="V31" s="396"/>
      <c r="W31" s="396"/>
      <c r="X31" s="150"/>
      <c r="Y31" s="409"/>
      <c r="AF31" s="19"/>
      <c r="AG31" s="19"/>
    </row>
    <row r="32" spans="2:45" ht="15" customHeight="1">
      <c r="B32" s="156">
        <v>10</v>
      </c>
      <c r="C32" s="397">
        <v>5</v>
      </c>
      <c r="D32" s="398"/>
      <c r="E32" s="391"/>
      <c r="F32" s="391"/>
      <c r="G32" s="391"/>
      <c r="H32" s="392"/>
      <c r="I32" s="399" t="s">
        <v>111</v>
      </c>
      <c r="J32" s="400"/>
      <c r="K32" s="400"/>
      <c r="L32" s="400"/>
      <c r="M32" s="400"/>
      <c r="N32" s="400"/>
      <c r="O32" s="401"/>
      <c r="P32" s="390">
        <f>E9</f>
        <v>0</v>
      </c>
      <c r="Q32" s="391"/>
      <c r="R32" s="391"/>
      <c r="S32" s="391"/>
      <c r="T32" s="391"/>
      <c r="U32" s="391"/>
      <c r="V32" s="391"/>
      <c r="W32" s="392"/>
      <c r="X32" s="150"/>
      <c r="Y32" s="151"/>
    </row>
    <row r="33" spans="2:36" ht="15" customHeight="1" thickBot="1">
      <c r="B33" s="156">
        <v>11</v>
      </c>
      <c r="C33" s="383"/>
      <c r="D33" s="384"/>
      <c r="E33" s="385"/>
      <c r="F33" s="385"/>
      <c r="G33" s="385"/>
      <c r="H33" s="386"/>
      <c r="I33" s="387" t="s">
        <v>111</v>
      </c>
      <c r="J33" s="388"/>
      <c r="K33" s="388"/>
      <c r="L33" s="388"/>
      <c r="M33" s="388"/>
      <c r="N33" s="388"/>
      <c r="O33" s="389"/>
      <c r="P33" s="390">
        <f>E9</f>
        <v>0</v>
      </c>
      <c r="Q33" s="391"/>
      <c r="R33" s="391"/>
      <c r="S33" s="391"/>
      <c r="T33" s="391"/>
      <c r="U33" s="391"/>
      <c r="V33" s="391"/>
      <c r="W33" s="392"/>
      <c r="X33" s="152"/>
      <c r="Y33" s="157"/>
    </row>
    <row r="34" spans="2:36" ht="15" customHeight="1" thickBot="1">
      <c r="B34" s="393" t="s">
        <v>12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5"/>
      <c r="X34" s="143">
        <f>SUM(X23:X33)</f>
        <v>0</v>
      </c>
      <c r="Y34" s="142">
        <f>SUM(Y23:Y33)</f>
        <v>0</v>
      </c>
      <c r="Z34" s="377" t="str">
        <f>IF(Y34&gt;9,"→合計９時間以内！","")</f>
        <v/>
      </c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</row>
    <row r="35" spans="2:36" ht="15" customHeight="1">
      <c r="B35" s="89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378" t="s">
        <v>133</v>
      </c>
      <c r="Y35" s="379"/>
      <c r="Z35" s="141">
        <f>COUNT(X23:Y33)</f>
        <v>0</v>
      </c>
      <c r="AA35" s="130"/>
    </row>
    <row r="36" spans="2:36" ht="15" customHeight="1" thickBo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380" t="s">
        <v>134</v>
      </c>
      <c r="Y36" s="381"/>
      <c r="Z36" s="140">
        <f>X34+Y34</f>
        <v>0</v>
      </c>
      <c r="AA36" s="130"/>
    </row>
    <row r="37" spans="2:36" ht="15" customHeight="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88"/>
      <c r="AD37" s="88"/>
    </row>
    <row r="38" spans="2:36" ht="15" customHeight="1">
      <c r="B38" s="376" t="s">
        <v>53</v>
      </c>
      <c r="C38" s="376"/>
      <c r="D38" s="382" t="s">
        <v>103</v>
      </c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88"/>
      <c r="AF38" s="88"/>
      <c r="AG38" s="88"/>
      <c r="AH38" s="88"/>
      <c r="AI38" s="88"/>
      <c r="AJ38" s="88"/>
    </row>
    <row r="39" spans="2:36" ht="15" customHeight="1">
      <c r="B39" s="376" t="s">
        <v>55</v>
      </c>
      <c r="C39" s="376"/>
      <c r="D39" s="376" t="s">
        <v>59</v>
      </c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88"/>
      <c r="AF39" s="88"/>
      <c r="AG39" s="88"/>
      <c r="AH39" s="88"/>
      <c r="AI39" s="88"/>
      <c r="AJ39" s="88"/>
    </row>
    <row r="40" spans="2:36" ht="15" customHeight="1">
      <c r="B40" s="376" t="s">
        <v>56</v>
      </c>
      <c r="C40" s="376"/>
      <c r="D40" s="376" t="s">
        <v>54</v>
      </c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88"/>
      <c r="AF40" s="88"/>
      <c r="AG40" s="88"/>
      <c r="AH40" s="88"/>
      <c r="AI40" s="88"/>
      <c r="AJ40" s="88"/>
    </row>
    <row r="41" spans="2:36" ht="15" customHeight="1">
      <c r="B41" s="376" t="s">
        <v>57</v>
      </c>
      <c r="C41" s="376"/>
      <c r="D41" s="376" t="s">
        <v>102</v>
      </c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88"/>
      <c r="AF41" s="88"/>
      <c r="AG41" s="88"/>
      <c r="AH41" s="88"/>
      <c r="AI41" s="88"/>
      <c r="AJ41" s="88"/>
    </row>
    <row r="42" spans="2:36" ht="15" customHeight="1">
      <c r="B42" s="131" t="s">
        <v>58</v>
      </c>
      <c r="C42" s="131"/>
      <c r="D42" s="376" t="s">
        <v>116</v>
      </c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91"/>
      <c r="AF42" s="91"/>
      <c r="AG42" s="91"/>
      <c r="AH42" s="91"/>
      <c r="AI42" s="91"/>
      <c r="AJ42" s="91"/>
    </row>
    <row r="43" spans="2:36" ht="15" customHeight="1">
      <c r="B43" s="132" t="s">
        <v>60</v>
      </c>
      <c r="C43" s="133"/>
      <c r="D43" s="373" t="s">
        <v>135</v>
      </c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134"/>
      <c r="AC43" s="134"/>
      <c r="AD43" s="134"/>
      <c r="AE43" s="91"/>
      <c r="AF43" s="91"/>
      <c r="AG43" s="91"/>
      <c r="AH43" s="91"/>
      <c r="AI43" s="91"/>
      <c r="AJ43" s="91"/>
    </row>
    <row r="44" spans="2:36" ht="15" customHeight="1">
      <c r="B44" s="132"/>
      <c r="C44" s="133"/>
      <c r="D44" s="373" t="s">
        <v>136</v>
      </c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134"/>
      <c r="AC44" s="134"/>
      <c r="AD44" s="134"/>
      <c r="AE44" s="91"/>
      <c r="AF44" s="91"/>
      <c r="AG44" s="91"/>
      <c r="AH44" s="91"/>
      <c r="AI44" s="91"/>
      <c r="AJ44" s="91"/>
    </row>
    <row r="45" spans="2:36" ht="15" customHeight="1">
      <c r="B45" s="374" t="s">
        <v>63</v>
      </c>
      <c r="C45" s="374"/>
      <c r="D45" s="374" t="s">
        <v>115</v>
      </c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88"/>
      <c r="AF45" s="88"/>
      <c r="AG45" s="88"/>
      <c r="AH45" s="88"/>
      <c r="AI45" s="88"/>
      <c r="AJ45" s="88"/>
    </row>
    <row r="46" spans="2:36" ht="31.5" customHeight="1">
      <c r="B46" s="374" t="s">
        <v>92</v>
      </c>
      <c r="C46" s="374"/>
      <c r="D46" s="375" t="s">
        <v>140</v>
      </c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88"/>
      <c r="AF46" s="88"/>
      <c r="AG46" s="88"/>
      <c r="AH46" s="88"/>
      <c r="AI46" s="88"/>
      <c r="AJ46" s="88"/>
    </row>
  </sheetData>
  <sheetProtection password="CC1A" sheet="1" formatCells="0" selectLockedCells="1"/>
  <mergeCells count="112">
    <mergeCell ref="AF4:BA11"/>
    <mergeCell ref="B5:AD5"/>
    <mergeCell ref="S6:AD6"/>
    <mergeCell ref="B9:D9"/>
    <mergeCell ref="E9:P9"/>
    <mergeCell ref="R9:T9"/>
    <mergeCell ref="U9:AA9"/>
    <mergeCell ref="B11:E11"/>
    <mergeCell ref="H11:J11"/>
    <mergeCell ref="K11:Q11"/>
    <mergeCell ref="S11:U11"/>
    <mergeCell ref="V11:AC11"/>
    <mergeCell ref="AA1:AD1"/>
    <mergeCell ref="AA2:AD2"/>
    <mergeCell ref="C3:U3"/>
    <mergeCell ref="B4:AD4"/>
    <mergeCell ref="S18:U18"/>
    <mergeCell ref="V18:W18"/>
    <mergeCell ref="B20:B22"/>
    <mergeCell ref="C20:D22"/>
    <mergeCell ref="E20:F22"/>
    <mergeCell ref="G20:H22"/>
    <mergeCell ref="I20:O22"/>
    <mergeCell ref="P20:W22"/>
    <mergeCell ref="B13:S13"/>
    <mergeCell ref="V13:AC13"/>
    <mergeCell ref="B15:S15"/>
    <mergeCell ref="V15:AC15"/>
    <mergeCell ref="B17:L17"/>
    <mergeCell ref="N17:P17"/>
    <mergeCell ref="Q17:R17"/>
    <mergeCell ref="S17:U17"/>
    <mergeCell ref="V17:AC17"/>
    <mergeCell ref="X20:Y20"/>
    <mergeCell ref="C23:D23"/>
    <mergeCell ref="E23:F23"/>
    <mergeCell ref="G23:H23"/>
    <mergeCell ref="I23:O23"/>
    <mergeCell ref="P23:W23"/>
    <mergeCell ref="Y23:Y24"/>
    <mergeCell ref="C24:D24"/>
    <mergeCell ref="E24:F24"/>
    <mergeCell ref="G24:H24"/>
    <mergeCell ref="Y25:Y26"/>
    <mergeCell ref="C26:D26"/>
    <mergeCell ref="E26:F26"/>
    <mergeCell ref="G26:H26"/>
    <mergeCell ref="I26:O26"/>
    <mergeCell ref="P26:W26"/>
    <mergeCell ref="I24:O24"/>
    <mergeCell ref="P24:W24"/>
    <mergeCell ref="C25:D25"/>
    <mergeCell ref="E25:F25"/>
    <mergeCell ref="G25:H25"/>
    <mergeCell ref="I25:O25"/>
    <mergeCell ref="P25:W25"/>
    <mergeCell ref="C27:D27"/>
    <mergeCell ref="E27:F27"/>
    <mergeCell ref="G27:H27"/>
    <mergeCell ref="I27:O27"/>
    <mergeCell ref="P27:W27"/>
    <mergeCell ref="C28:D28"/>
    <mergeCell ref="E28:F28"/>
    <mergeCell ref="G28:H28"/>
    <mergeCell ref="I28:O28"/>
    <mergeCell ref="P28:W28"/>
    <mergeCell ref="Y30:Y31"/>
    <mergeCell ref="C31:D31"/>
    <mergeCell ref="E31:F31"/>
    <mergeCell ref="G31:H31"/>
    <mergeCell ref="I31:O31"/>
    <mergeCell ref="AC28:AD28"/>
    <mergeCell ref="C29:D29"/>
    <mergeCell ref="E29:F29"/>
    <mergeCell ref="G29:H29"/>
    <mergeCell ref="I29:O29"/>
    <mergeCell ref="P29:W29"/>
    <mergeCell ref="P31:W31"/>
    <mergeCell ref="C32:D32"/>
    <mergeCell ref="E32:F32"/>
    <mergeCell ref="G32:H32"/>
    <mergeCell ref="I32:O32"/>
    <mergeCell ref="P32:W32"/>
    <mergeCell ref="C30:D30"/>
    <mergeCell ref="E30:F30"/>
    <mergeCell ref="G30:H30"/>
    <mergeCell ref="I30:O30"/>
    <mergeCell ref="P30:W30"/>
    <mergeCell ref="Z34:AJ34"/>
    <mergeCell ref="X35:Y35"/>
    <mergeCell ref="X36:Y36"/>
    <mergeCell ref="B38:C38"/>
    <mergeCell ref="D38:AD38"/>
    <mergeCell ref="B39:C39"/>
    <mergeCell ref="D39:AD39"/>
    <mergeCell ref="C33:D33"/>
    <mergeCell ref="E33:F33"/>
    <mergeCell ref="G33:H33"/>
    <mergeCell ref="I33:O33"/>
    <mergeCell ref="P33:W33"/>
    <mergeCell ref="B34:W34"/>
    <mergeCell ref="D44:AA44"/>
    <mergeCell ref="B45:C45"/>
    <mergeCell ref="D45:AD45"/>
    <mergeCell ref="B46:C46"/>
    <mergeCell ref="D46:AD46"/>
    <mergeCell ref="B40:C40"/>
    <mergeCell ref="D40:AD40"/>
    <mergeCell ref="B41:C41"/>
    <mergeCell ref="D41:AD41"/>
    <mergeCell ref="D42:AD42"/>
    <mergeCell ref="D43:AA43"/>
  </mergeCells>
  <phoneticPr fontId="1"/>
  <conditionalFormatting sqref="V13:AC13">
    <cfRule type="containsBlanks" dxfId="20" priority="5" stopIfTrue="1">
      <formula>LEN(TRIM(V13))=0</formula>
    </cfRule>
    <cfRule type="expression" dxfId="19" priority="6" stopIfTrue="1">
      <formula>"isblank(U11)"</formula>
    </cfRule>
  </conditionalFormatting>
  <conditionalFormatting sqref="V11 Z18 AB18 K11">
    <cfRule type="containsBlanks" dxfId="18" priority="7">
      <formula>LEN(TRIM(K11))=0</formula>
    </cfRule>
  </conditionalFormatting>
  <conditionalFormatting sqref="Y34">
    <cfRule type="cellIs" dxfId="17" priority="2" operator="greaterThan">
      <formula>9</formula>
    </cfRule>
    <cfRule type="cellIs" dxfId="16" priority="3" operator="greaterThan">
      <formula>9</formula>
    </cfRule>
  </conditionalFormatting>
  <conditionalFormatting sqref="C32:H33 X23:Y26 X29:Y33 E25:H26">
    <cfRule type="containsBlanks" dxfId="15" priority="4">
      <formula>LEN(TRIM(C23))=0</formula>
    </cfRule>
  </conditionalFormatting>
  <conditionalFormatting sqref="X23:X33">
    <cfRule type="cellIs" dxfId="14" priority="1" operator="greaterThan">
      <formula>7</formula>
    </cfRule>
  </conditionalFormatting>
  <dataValidations count="3">
    <dataValidation type="whole" allowBlank="1" showInputMessage="1" showErrorMessage="1" sqref="X23:X33">
      <formula1>1</formula1>
      <formula2>7</formula2>
    </dataValidation>
    <dataValidation type="whole" allowBlank="1" showInputMessage="1" showErrorMessage="1" sqref="Y23:Y33">
      <formula1>1</formula1>
      <formula2>2</formula2>
    </dataValidation>
    <dataValidation type="list" allowBlank="1" showInputMessage="1" showErrorMessage="1" sqref="V13:AC13">
      <formula1>$BP$8:$BP$12</formula1>
    </dataValidation>
  </dataValidations>
  <pageMargins left="1.1811023622047245" right="0.78740157480314965" top="0.59055118110236227" bottom="0.59055118110236227" header="0.31496062992125984" footer="0.31496062992125984"/>
  <pageSetup paperSize="9" scale="74" orientation="portrait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P46"/>
  <sheetViews>
    <sheetView view="pageBreakPreview" zoomScaleNormal="100" zoomScaleSheetLayoutView="100" workbookViewId="0">
      <selection activeCell="X23" sqref="X23"/>
    </sheetView>
  </sheetViews>
  <sheetFormatPr defaultColWidth="2.5" defaultRowHeight="15" customHeight="1"/>
  <cols>
    <col min="1" max="1" width="2.5" style="6" customWidth="1"/>
    <col min="2" max="2" width="4.125" style="46" customWidth="1"/>
    <col min="3" max="3" width="2.5" style="6" customWidth="1"/>
    <col min="4" max="7" width="2.5" style="6"/>
    <col min="8" max="8" width="2.5" style="6" customWidth="1"/>
    <col min="9" max="12" width="2.5" style="6"/>
    <col min="13" max="13" width="3.75" style="6" customWidth="1"/>
    <col min="14" max="17" width="2.5" style="6"/>
    <col min="18" max="18" width="2.5" style="6" customWidth="1"/>
    <col min="19" max="22" width="2.5" style="6"/>
    <col min="23" max="23" width="3.125" style="6" customWidth="1"/>
    <col min="24" max="24" width="13.25" style="6" customWidth="1"/>
    <col min="25" max="25" width="15" style="6" customWidth="1"/>
    <col min="26" max="26" width="3.75" style="6" customWidth="1"/>
    <col min="27" max="27" width="6.125" style="6" customWidth="1"/>
    <col min="28" max="28" width="6.875" style="6" customWidth="1"/>
    <col min="29" max="29" width="6.125" style="6" customWidth="1"/>
    <col min="30" max="30" width="6.875" style="6" customWidth="1"/>
    <col min="31" max="39" width="2.5" style="6"/>
    <col min="40" max="40" width="4.625" style="6" bestFit="1" customWidth="1"/>
    <col min="41" max="67" width="2.5" style="6"/>
    <col min="68" max="68" width="17.125" style="6" customWidth="1"/>
    <col min="69" max="243" width="2.5" style="6"/>
    <col min="244" max="244" width="1.25" style="6" customWidth="1"/>
    <col min="245" max="246" width="2.5" style="6"/>
    <col min="247" max="247" width="1.625" style="6" customWidth="1"/>
    <col min="248" max="248" width="2.875" style="6" customWidth="1"/>
    <col min="249" max="249" width="2.5" style="6" customWidth="1"/>
    <col min="250" max="16384" width="2.5" style="6"/>
  </cols>
  <sheetData>
    <row r="1" spans="1:68" s="88" customFormat="1" ht="15" customHeight="1">
      <c r="B1" s="89"/>
      <c r="AA1" s="462" t="s">
        <v>99</v>
      </c>
      <c r="AB1" s="462"/>
      <c r="AC1" s="462"/>
      <c r="AD1" s="462"/>
    </row>
    <row r="2" spans="1:68" s="88" customFormat="1" ht="15" customHeight="1">
      <c r="B2" s="89"/>
      <c r="AA2" s="462" t="s">
        <v>100</v>
      </c>
      <c r="AB2" s="462"/>
      <c r="AC2" s="462"/>
      <c r="AD2" s="462"/>
    </row>
    <row r="3" spans="1:68" s="88" customFormat="1" ht="15" customHeight="1">
      <c r="B3" s="89"/>
      <c r="C3" s="463" t="str">
        <f>IF(OR('中　拠3(B) '!V13='中　拠3(B) '!BP8,'中　拠3(B) '!V13='中　拠3(B) '!BP9,'中　拠3(B) '!V13='中　拠3(B) '!BP10),"島根県教育センター所長　様",IF(OR('中　拠3(B) '!V13='中　拠3(B) '!BP11,'中　拠3(B) '!V13='中　拠3(B) '!BP12),"島根県教育センター浜田教育センター長　様"," "))</f>
        <v xml:space="preserve"> </v>
      </c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AA3" s="90"/>
      <c r="AB3" s="90"/>
      <c r="AC3" s="90"/>
      <c r="AD3" s="90"/>
    </row>
    <row r="4" spans="1:68" ht="18.75" customHeight="1">
      <c r="B4" s="464" t="s">
        <v>141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87"/>
      <c r="AF4" s="465" t="s">
        <v>62</v>
      </c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87"/>
      <c r="BC4" s="87"/>
      <c r="BD4" s="87"/>
      <c r="BE4" s="87"/>
    </row>
    <row r="5" spans="1:68" ht="18.75" customHeight="1">
      <c r="A5" s="47"/>
      <c r="B5" s="466" t="s">
        <v>139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87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465"/>
      <c r="AX5" s="465"/>
      <c r="AY5" s="465"/>
      <c r="AZ5" s="465"/>
      <c r="BA5" s="465"/>
      <c r="BB5" s="87"/>
      <c r="BC5" s="87"/>
      <c r="BD5" s="87"/>
      <c r="BE5" s="87"/>
    </row>
    <row r="6" spans="1:68" ht="18.75" customHeight="1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67" t="s">
        <v>101</v>
      </c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87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  <c r="BB6" s="87"/>
      <c r="BC6" s="87"/>
      <c r="BD6" s="87"/>
      <c r="BE6" s="87"/>
    </row>
    <row r="7" spans="1:68" ht="7.9" customHeight="1">
      <c r="AB7" s="49"/>
      <c r="AC7" s="49"/>
      <c r="AD7" s="87"/>
      <c r="AE7" s="87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87"/>
      <c r="BC7" s="87"/>
      <c r="BD7" s="87"/>
      <c r="BE7" s="87"/>
    </row>
    <row r="8" spans="1:68" ht="13.15" customHeight="1">
      <c r="AB8" s="49"/>
      <c r="AC8" s="49"/>
      <c r="AD8" s="87"/>
      <c r="AE8" s="87"/>
      <c r="AF8" s="465"/>
      <c r="AG8" s="465"/>
      <c r="AH8" s="465"/>
      <c r="AI8" s="465"/>
      <c r="AJ8" s="465"/>
      <c r="AK8" s="465"/>
      <c r="AL8" s="465"/>
      <c r="AM8" s="465"/>
      <c r="AN8" s="465"/>
      <c r="AO8" s="465"/>
      <c r="AP8" s="465"/>
      <c r="AQ8" s="465"/>
      <c r="AR8" s="465"/>
      <c r="AS8" s="465"/>
      <c r="AT8" s="465"/>
      <c r="AU8" s="465"/>
      <c r="AV8" s="465"/>
      <c r="AW8" s="465"/>
      <c r="AX8" s="465"/>
      <c r="AY8" s="465"/>
      <c r="AZ8" s="465"/>
      <c r="BA8" s="465"/>
      <c r="BB8" s="87"/>
      <c r="BC8" s="87"/>
      <c r="BD8" s="87"/>
      <c r="BE8" s="87"/>
      <c r="BP8" s="6" t="s">
        <v>106</v>
      </c>
    </row>
    <row r="9" spans="1:68" ht="18.75" customHeight="1">
      <c r="B9" s="458" t="s">
        <v>39</v>
      </c>
      <c r="C9" s="458"/>
      <c r="D9" s="458"/>
      <c r="E9" s="459">
        <f>拠１!E6</f>
        <v>0</v>
      </c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R9" s="432" t="s">
        <v>0</v>
      </c>
      <c r="S9" s="432"/>
      <c r="T9" s="432"/>
      <c r="U9" s="460">
        <f>拠１!P6</f>
        <v>0</v>
      </c>
      <c r="V9" s="460"/>
      <c r="W9" s="460"/>
      <c r="X9" s="460"/>
      <c r="Y9" s="460"/>
      <c r="Z9" s="460"/>
      <c r="AA9" s="460"/>
      <c r="AB9" s="101"/>
      <c r="AC9" s="101"/>
      <c r="AD9" s="87"/>
      <c r="AE9" s="87"/>
      <c r="AF9" s="465"/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465"/>
      <c r="BA9" s="465"/>
      <c r="BB9" s="87"/>
      <c r="BC9" s="87"/>
      <c r="BD9" s="87"/>
      <c r="BE9" s="87"/>
      <c r="BP9" s="6" t="s">
        <v>107</v>
      </c>
    </row>
    <row r="10" spans="1:68" ht="18.75" customHeight="1">
      <c r="AC10" s="53"/>
      <c r="AD10" s="87"/>
      <c r="AE10" s="87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87"/>
      <c r="BC10" s="87"/>
      <c r="BD10" s="87"/>
      <c r="BE10" s="87"/>
      <c r="BP10" s="6" t="s">
        <v>108</v>
      </c>
    </row>
    <row r="11" spans="1:68" ht="18.75" customHeight="1">
      <c r="B11" s="432" t="s">
        <v>40</v>
      </c>
      <c r="C11" s="432"/>
      <c r="D11" s="432"/>
      <c r="E11" s="432"/>
      <c r="F11" s="154"/>
      <c r="H11" s="432" t="s">
        <v>41</v>
      </c>
      <c r="I11" s="432"/>
      <c r="J11" s="432"/>
      <c r="K11" s="461"/>
      <c r="L11" s="461"/>
      <c r="M11" s="461"/>
      <c r="N11" s="461"/>
      <c r="O11" s="461"/>
      <c r="P11" s="461"/>
      <c r="Q11" s="461"/>
      <c r="S11" s="432" t="s">
        <v>42</v>
      </c>
      <c r="T11" s="432"/>
      <c r="U11" s="432"/>
      <c r="V11" s="461"/>
      <c r="W11" s="461"/>
      <c r="X11" s="461"/>
      <c r="Y11" s="461"/>
      <c r="Z11" s="461"/>
      <c r="AA11" s="461"/>
      <c r="AB11" s="461"/>
      <c r="AC11" s="461"/>
      <c r="AD11" s="53"/>
      <c r="AE11" s="87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87"/>
      <c r="BC11" s="87"/>
      <c r="BD11" s="87"/>
      <c r="BE11" s="87"/>
      <c r="BP11" s="6" t="s">
        <v>109</v>
      </c>
    </row>
    <row r="12" spans="1:68" ht="15.6" customHeight="1">
      <c r="BP12" s="6" t="s">
        <v>110</v>
      </c>
    </row>
    <row r="13" spans="1:68" ht="18.75" customHeight="1">
      <c r="B13" s="432" t="s">
        <v>112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154"/>
      <c r="V13" s="454"/>
      <c r="W13" s="454"/>
      <c r="X13" s="454"/>
      <c r="Y13" s="454"/>
      <c r="Z13" s="454"/>
      <c r="AA13" s="454"/>
      <c r="AB13" s="454"/>
      <c r="AC13" s="454"/>
      <c r="AD13" s="149" t="str">
        <f>IF(ISBLANK(V13),"→必ずリストから選択する！","")</f>
        <v>→必ずリストから選択する！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68" ht="15.6" customHeight="1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V14" s="92"/>
      <c r="W14" s="92"/>
      <c r="X14" s="92"/>
      <c r="Y14" s="92"/>
      <c r="Z14" s="92"/>
      <c r="AA14" s="92"/>
      <c r="AB14" s="92"/>
      <c r="AC14" s="92"/>
      <c r="AD14" s="54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68" ht="18.75" customHeight="1">
      <c r="B15" s="432" t="s">
        <v>104</v>
      </c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154"/>
      <c r="V15" s="455" t="str">
        <f>IF(OR(V13=BP8,V13=BP9,V13=BP10),"島根県教育センター",IF(OR(V13=BP11,V13=BP12),"浜田教育センター"," "))</f>
        <v xml:space="preserve"> </v>
      </c>
      <c r="W15" s="455"/>
      <c r="X15" s="455"/>
      <c r="Y15" s="455"/>
      <c r="Z15" s="455"/>
      <c r="AA15" s="455"/>
      <c r="AB15" s="455"/>
      <c r="AC15" s="455"/>
      <c r="AD15" s="54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BP15" s="148" t="str">
        <f>IF(COUNTIF($BP$16,"*中学校*"),"中学校",IF(COUNTIF($BP$16,"*小学校*"),"小学校"," "))</f>
        <v xml:space="preserve"> </v>
      </c>
    </row>
    <row r="16" spans="1:68" ht="15.6" customHeight="1">
      <c r="B16" s="6"/>
      <c r="U16" s="50"/>
      <c r="V16" s="50"/>
      <c r="W16" s="50"/>
      <c r="X16" s="50"/>
      <c r="Y16" s="50"/>
      <c r="Z16" s="50"/>
      <c r="AA16" s="50"/>
      <c r="AB16" s="50"/>
      <c r="AD16" s="42"/>
      <c r="AE16" s="42"/>
      <c r="AF16" s="42"/>
      <c r="AG16" s="42"/>
      <c r="AH16" s="42"/>
      <c r="AI16" s="42"/>
      <c r="AJ16" s="100"/>
      <c r="AK16" s="42"/>
      <c r="AL16" s="42"/>
      <c r="AM16" s="42"/>
      <c r="AN16" s="42"/>
      <c r="AO16" s="42"/>
      <c r="AP16" s="42"/>
      <c r="AQ16" s="42"/>
      <c r="AR16" s="42"/>
      <c r="BP16" s="147">
        <f>[1]拠１!G8</f>
        <v>0</v>
      </c>
    </row>
    <row r="17" spans="2:45" ht="18.75" customHeight="1">
      <c r="B17" s="432" t="s">
        <v>105</v>
      </c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51"/>
      <c r="N17" s="456" t="s">
        <v>14</v>
      </c>
      <c r="O17" s="456"/>
      <c r="P17" s="456"/>
      <c r="Q17" s="457" t="str">
        <f>拠１!B11</f>
        <v>Ｂ</v>
      </c>
      <c r="R17" s="457"/>
      <c r="S17" s="458" t="s">
        <v>42</v>
      </c>
      <c r="T17" s="458"/>
      <c r="U17" s="458"/>
      <c r="V17" s="459">
        <f>拠１!C11</f>
        <v>0</v>
      </c>
      <c r="W17" s="459"/>
      <c r="X17" s="459"/>
      <c r="Y17" s="459"/>
      <c r="Z17" s="459"/>
      <c r="AA17" s="459"/>
      <c r="AB17" s="459"/>
      <c r="AC17" s="459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2:45" ht="18.75" customHeight="1">
      <c r="B18" s="6"/>
      <c r="G18" s="51"/>
      <c r="H18" s="51"/>
      <c r="I18" s="51"/>
      <c r="K18" s="51"/>
      <c r="L18" s="51"/>
      <c r="S18" s="432" t="s">
        <v>43</v>
      </c>
      <c r="T18" s="432"/>
      <c r="U18" s="432"/>
      <c r="V18" s="433" t="s">
        <v>94</v>
      </c>
      <c r="W18" s="433"/>
      <c r="X18" s="155">
        <v>5</v>
      </c>
      <c r="Y18" s="155" t="s">
        <v>8</v>
      </c>
      <c r="Z18" s="153"/>
      <c r="AA18" s="155" t="s">
        <v>44</v>
      </c>
      <c r="AB18" s="153"/>
      <c r="AC18" s="155" t="s">
        <v>45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2:45" ht="15.6" customHeight="1" thickBot="1">
      <c r="B19" s="6"/>
      <c r="I19" s="52"/>
      <c r="J19" s="51"/>
      <c r="K19" s="51"/>
      <c r="L19" s="52"/>
    </row>
    <row r="20" spans="2:45" ht="15" customHeight="1" thickBot="1">
      <c r="B20" s="434" t="s">
        <v>46</v>
      </c>
      <c r="C20" s="379" t="s">
        <v>44</v>
      </c>
      <c r="D20" s="437"/>
      <c r="E20" s="437" t="s">
        <v>47</v>
      </c>
      <c r="F20" s="437"/>
      <c r="G20" s="442" t="s">
        <v>48</v>
      </c>
      <c r="H20" s="443"/>
      <c r="I20" s="448" t="s">
        <v>49</v>
      </c>
      <c r="J20" s="437"/>
      <c r="K20" s="437"/>
      <c r="L20" s="437"/>
      <c r="M20" s="437"/>
      <c r="N20" s="437"/>
      <c r="O20" s="449"/>
      <c r="P20" s="448" t="s">
        <v>50</v>
      </c>
      <c r="Q20" s="437"/>
      <c r="R20" s="437"/>
      <c r="S20" s="437"/>
      <c r="T20" s="437"/>
      <c r="U20" s="437"/>
      <c r="V20" s="437"/>
      <c r="W20" s="449"/>
      <c r="X20" s="420" t="s">
        <v>5</v>
      </c>
      <c r="Y20" s="421"/>
      <c r="Z20" s="121"/>
      <c r="AA20" s="121"/>
    </row>
    <row r="21" spans="2:45" ht="45" customHeight="1" thickBot="1">
      <c r="B21" s="435"/>
      <c r="C21" s="438"/>
      <c r="D21" s="439"/>
      <c r="E21" s="439"/>
      <c r="F21" s="439"/>
      <c r="G21" s="444"/>
      <c r="H21" s="445"/>
      <c r="I21" s="450"/>
      <c r="J21" s="439"/>
      <c r="K21" s="439"/>
      <c r="L21" s="439"/>
      <c r="M21" s="439"/>
      <c r="N21" s="439"/>
      <c r="O21" s="451"/>
      <c r="P21" s="450"/>
      <c r="Q21" s="439"/>
      <c r="R21" s="439"/>
      <c r="S21" s="439"/>
      <c r="T21" s="439"/>
      <c r="U21" s="439"/>
      <c r="V21" s="439"/>
      <c r="W21" s="451"/>
      <c r="X21" s="122" t="s">
        <v>126</v>
      </c>
      <c r="Y21" s="123" t="s">
        <v>127</v>
      </c>
      <c r="Z21" s="124"/>
      <c r="AA21" s="125"/>
    </row>
    <row r="22" spans="2:45" ht="15" customHeight="1" thickBot="1">
      <c r="B22" s="436"/>
      <c r="C22" s="440"/>
      <c r="D22" s="441"/>
      <c r="E22" s="441"/>
      <c r="F22" s="441"/>
      <c r="G22" s="446"/>
      <c r="H22" s="447"/>
      <c r="I22" s="452"/>
      <c r="J22" s="441"/>
      <c r="K22" s="441"/>
      <c r="L22" s="441"/>
      <c r="M22" s="441"/>
      <c r="N22" s="441"/>
      <c r="O22" s="453"/>
      <c r="P22" s="452"/>
      <c r="Q22" s="441"/>
      <c r="R22" s="441"/>
      <c r="S22" s="441"/>
      <c r="T22" s="441"/>
      <c r="U22" s="441"/>
      <c r="V22" s="441"/>
      <c r="W22" s="453"/>
      <c r="X22" s="126" t="s">
        <v>51</v>
      </c>
      <c r="Y22" s="126" t="s">
        <v>51</v>
      </c>
      <c r="Z22" s="127"/>
      <c r="AA22" s="128"/>
    </row>
    <row r="23" spans="2:45" ht="15" customHeight="1">
      <c r="B23" s="129">
        <v>1</v>
      </c>
      <c r="C23" s="422">
        <v>5</v>
      </c>
      <c r="D23" s="423"/>
      <c r="E23" s="424">
        <f>IF(OR($V$13="松江教育事務所",$V$13="隠岐教育事務所"),11,IF($V$13="出雲教育事務所",16,18))</f>
        <v>18</v>
      </c>
      <c r="F23" s="425"/>
      <c r="G23" s="426" t="str">
        <f>IF(OR($V$13="松江教育事務所",$V$13="隠岐教育事務所",$V$13="浜田教育事務所",SVS13="益田教育事務所"),"木",IF($V$13="出雲教育事務所","火","木"))</f>
        <v>木</v>
      </c>
      <c r="H23" s="427"/>
      <c r="I23" s="428" t="s">
        <v>52</v>
      </c>
      <c r="J23" s="429"/>
      <c r="K23" s="429"/>
      <c r="L23" s="429"/>
      <c r="M23" s="429"/>
      <c r="N23" s="429"/>
      <c r="O23" s="430"/>
      <c r="P23" s="419" t="str">
        <f>IF(OR($V$13="松江教育事務所",$V$13="隠岐教育事務所"),"松江合同庁舎",IF($V$13="出雲教育事務所","出雲合同庁舎","浜田教育センター"))</f>
        <v>浜田教育センター</v>
      </c>
      <c r="Q23" s="419"/>
      <c r="R23" s="419"/>
      <c r="S23" s="419"/>
      <c r="T23" s="419"/>
      <c r="U23" s="419"/>
      <c r="V23" s="419"/>
      <c r="W23" s="419"/>
      <c r="X23" s="150"/>
      <c r="Y23" s="431"/>
    </row>
    <row r="24" spans="2:45" ht="15" customHeight="1">
      <c r="B24" s="156">
        <v>2</v>
      </c>
      <c r="C24" s="402">
        <v>5</v>
      </c>
      <c r="D24" s="403"/>
      <c r="E24" s="424">
        <f>IF(OR($V$13="松江教育事務所",$V$13="隠岐教育事務所"),12,IF($V$13="出雲教育事務所",17,19))</f>
        <v>19</v>
      </c>
      <c r="F24" s="425"/>
      <c r="G24" s="426" t="str">
        <f>IF(OR($V$13="松江教育事務所",$V$13="隠岐教育事務所",$V$13="浜田教育事務所",SVS14="益田教育事務所"),"金",IF($V$13="出雲教育事務所","水","金"))</f>
        <v>金</v>
      </c>
      <c r="H24" s="427"/>
      <c r="I24" s="406" t="s">
        <v>128</v>
      </c>
      <c r="J24" s="396"/>
      <c r="K24" s="396"/>
      <c r="L24" s="396"/>
      <c r="M24" s="396"/>
      <c r="N24" s="396"/>
      <c r="O24" s="407"/>
      <c r="P24" s="419" t="str">
        <f t="shared" ref="P24" si="0">IF(OR($V$13="松江教育事務所",$V$13="隠岐教育事務所"),"松江合同庁舎",IF($V$13="出雲教育事務所","出雲合同庁舎","浜田教育センター"))</f>
        <v>浜田教育センター</v>
      </c>
      <c r="Q24" s="419"/>
      <c r="R24" s="419"/>
      <c r="S24" s="419"/>
      <c r="T24" s="419"/>
      <c r="U24" s="419"/>
      <c r="V24" s="419"/>
      <c r="W24" s="419"/>
      <c r="X24" s="150"/>
      <c r="Y24" s="409"/>
    </row>
    <row r="25" spans="2:45" ht="15" customHeight="1">
      <c r="B25" s="156">
        <v>3</v>
      </c>
      <c r="C25" s="402">
        <v>6</v>
      </c>
      <c r="D25" s="403"/>
      <c r="E25" s="415"/>
      <c r="F25" s="416"/>
      <c r="G25" s="417"/>
      <c r="H25" s="418"/>
      <c r="I25" s="406" t="s">
        <v>129</v>
      </c>
      <c r="J25" s="396"/>
      <c r="K25" s="396"/>
      <c r="L25" s="396"/>
      <c r="M25" s="396"/>
      <c r="N25" s="396"/>
      <c r="O25" s="407"/>
      <c r="P25" s="419" t="str">
        <f>IF(OR($V$13="松江教育事務所",$V$13="隠岐教育事務所"),"島根県教育センター",IF($V$13="出雲教育事務所","島根県教育センター","島根県教育センター"))</f>
        <v>島根県教育センター</v>
      </c>
      <c r="Q25" s="419"/>
      <c r="R25" s="419"/>
      <c r="S25" s="419"/>
      <c r="T25" s="419"/>
      <c r="U25" s="419"/>
      <c r="V25" s="419"/>
      <c r="W25" s="419"/>
      <c r="X25" s="150"/>
      <c r="Y25" s="408"/>
    </row>
    <row r="26" spans="2:45" ht="15" customHeight="1">
      <c r="B26" s="156">
        <v>4</v>
      </c>
      <c r="C26" s="402">
        <v>6</v>
      </c>
      <c r="D26" s="403"/>
      <c r="E26" s="415"/>
      <c r="F26" s="416"/>
      <c r="G26" s="417"/>
      <c r="H26" s="418"/>
      <c r="I26" s="406" t="s">
        <v>129</v>
      </c>
      <c r="J26" s="396"/>
      <c r="K26" s="396"/>
      <c r="L26" s="396"/>
      <c r="M26" s="396"/>
      <c r="N26" s="396"/>
      <c r="O26" s="407"/>
      <c r="P26" s="396" t="s">
        <v>93</v>
      </c>
      <c r="Q26" s="396"/>
      <c r="R26" s="396"/>
      <c r="S26" s="396"/>
      <c r="T26" s="396"/>
      <c r="U26" s="396"/>
      <c r="V26" s="396"/>
      <c r="W26" s="396"/>
      <c r="X26" s="150"/>
      <c r="Y26" s="409"/>
    </row>
    <row r="27" spans="2:45" ht="15" customHeight="1">
      <c r="B27" s="156">
        <v>5</v>
      </c>
      <c r="C27" s="411">
        <f>IF(OR($V$13="松江教育事務所",$V$13="隠岐教育事務所"),7,IF($V$13="出雲教育事務所",7,7))</f>
        <v>7</v>
      </c>
      <c r="D27" s="412"/>
      <c r="E27" s="413">
        <v>25</v>
      </c>
      <c r="F27" s="412"/>
      <c r="G27" s="413" t="s">
        <v>142</v>
      </c>
      <c r="H27" s="414"/>
      <c r="I27" s="406" t="s">
        <v>130</v>
      </c>
      <c r="J27" s="396"/>
      <c r="K27" s="396"/>
      <c r="L27" s="396"/>
      <c r="M27" s="396"/>
      <c r="N27" s="396"/>
      <c r="O27" s="407"/>
      <c r="P27" s="396" t="s">
        <v>143</v>
      </c>
      <c r="Q27" s="396"/>
      <c r="R27" s="396"/>
      <c r="S27" s="396"/>
      <c r="T27" s="396"/>
      <c r="U27" s="396"/>
      <c r="V27" s="396"/>
      <c r="W27" s="396"/>
      <c r="X27" s="146"/>
      <c r="Y27" s="144"/>
    </row>
    <row r="28" spans="2:45" ht="15" customHeight="1">
      <c r="B28" s="156">
        <v>6</v>
      </c>
      <c r="C28" s="411">
        <f>IF(OR($V$13="松江教育事務所",$V$13="隠岐教育事務所"),7,IF($V$13="出雲教育事務所",8,7))</f>
        <v>7</v>
      </c>
      <c r="D28" s="412"/>
      <c r="E28" s="413">
        <v>26</v>
      </c>
      <c r="F28" s="412"/>
      <c r="G28" s="413" t="s">
        <v>144</v>
      </c>
      <c r="H28" s="414"/>
      <c r="I28" s="406" t="s">
        <v>130</v>
      </c>
      <c r="J28" s="396"/>
      <c r="K28" s="396"/>
      <c r="L28" s="396"/>
      <c r="M28" s="396"/>
      <c r="N28" s="396"/>
      <c r="O28" s="407"/>
      <c r="P28" s="396" t="s">
        <v>143</v>
      </c>
      <c r="Q28" s="396"/>
      <c r="R28" s="396"/>
      <c r="S28" s="396"/>
      <c r="T28" s="396"/>
      <c r="U28" s="396"/>
      <c r="V28" s="396"/>
      <c r="W28" s="396"/>
      <c r="X28" s="145"/>
      <c r="Y28" s="144"/>
      <c r="AC28" s="410"/>
      <c r="AD28" s="410"/>
    </row>
    <row r="29" spans="2:45" ht="15" customHeight="1">
      <c r="B29" s="156">
        <v>7</v>
      </c>
      <c r="C29" s="402">
        <f>IF(OR($V$13="松江教育事務所",$V$13="隠岐教育事務所"),9,IF($V$13="出雲教育事務所",9,9))</f>
        <v>9</v>
      </c>
      <c r="D29" s="403"/>
      <c r="E29" s="404">
        <f>IF(OR($V$13="松江教育事務所",$V$13="隠岐教育事務所"),29,IF($V$13="出雲教育事務所",27,28))</f>
        <v>28</v>
      </c>
      <c r="F29" s="403"/>
      <c r="G29" s="404" t="str">
        <f>IF($BP$15="小学校",IF(OR($V$13="松江教育事務所",$V$13="隠岐教育事務所"),"金",IF($V$13="出雲教育事務所","水","木")),IF(OR($V$13="松江教育事務所",$V$13="隠岐教育事務所"),"金",IF($V$13="出雲教育事務所","水","木")))</f>
        <v>木</v>
      </c>
      <c r="H29" s="405"/>
      <c r="I29" s="406" t="s">
        <v>131</v>
      </c>
      <c r="J29" s="396"/>
      <c r="K29" s="396"/>
      <c r="L29" s="396"/>
      <c r="M29" s="396"/>
      <c r="N29" s="396"/>
      <c r="O29" s="407"/>
      <c r="P29" s="396" t="str">
        <f>IF(OR($V$13="松江教育事務所",$V$13="隠岐教育事務所"),"松江合同庁舎",IF($V$13="出雲教育事務所","出雲合庁","浜田教育センター"))</f>
        <v>浜田教育センター</v>
      </c>
      <c r="Q29" s="396"/>
      <c r="R29" s="396"/>
      <c r="S29" s="396"/>
      <c r="T29" s="396"/>
      <c r="U29" s="396"/>
      <c r="V29" s="396"/>
      <c r="W29" s="396"/>
      <c r="X29" s="150"/>
      <c r="Y29" s="151"/>
    </row>
    <row r="30" spans="2:45" ht="15" customHeight="1">
      <c r="B30" s="156">
        <v>8</v>
      </c>
      <c r="C30" s="402">
        <f>IF(OR($V$13="松江教育事務所",$V$13="隠岐教育事務所"),1,IF($V$13="出雲教育事務所",2,1))</f>
        <v>1</v>
      </c>
      <c r="D30" s="403"/>
      <c r="E30" s="404">
        <f>IF(OR($V$13="松江教育事務所",$V$13="隠岐教育事務所"),25,IF($V$13="出雲教育事務所",1,30))</f>
        <v>30</v>
      </c>
      <c r="F30" s="403"/>
      <c r="G30" s="404" t="str">
        <f>IF(OR($V$13="松江教育事務所",$V$13="隠岐教育事務所"),"木",IF($V$13="出雲教育事務所","木 ","火"))</f>
        <v>火</v>
      </c>
      <c r="H30" s="405"/>
      <c r="I30" s="406" t="s">
        <v>132</v>
      </c>
      <c r="J30" s="396"/>
      <c r="K30" s="396"/>
      <c r="L30" s="396"/>
      <c r="M30" s="396"/>
      <c r="N30" s="396"/>
      <c r="O30" s="407"/>
      <c r="P30" s="396" t="str">
        <f t="shared" ref="P30:P31" si="1">IF(OR($V$13="松江教育事務所",$V$13="隠岐教育事務所"),"松江合同庁舎",IF($V$13="出雲教育事務所","出雲合庁","浜田教育センター"))</f>
        <v>浜田教育センター</v>
      </c>
      <c r="Q30" s="396"/>
      <c r="R30" s="396"/>
      <c r="S30" s="396"/>
      <c r="T30" s="396"/>
      <c r="U30" s="396"/>
      <c r="V30" s="396"/>
      <c r="W30" s="396"/>
      <c r="X30" s="150"/>
      <c r="Y30" s="408"/>
    </row>
    <row r="31" spans="2:45" ht="15" customHeight="1">
      <c r="B31" s="156">
        <v>9</v>
      </c>
      <c r="C31" s="402">
        <f>IF(OR($V$13="松江教育事務所",$V$13="隠岐教育事務所"),1,IF($V$13="出雲教育事務所",2,1))</f>
        <v>1</v>
      </c>
      <c r="D31" s="403"/>
      <c r="E31" s="404">
        <f>IF(OR($V$13="松江教育事務所",$V$13="隠岐教育事務所"),26,IF($V$13="出雲教育事務所",2,31))</f>
        <v>31</v>
      </c>
      <c r="F31" s="403"/>
      <c r="G31" s="404" t="str">
        <f>IF(OR($V$13="松江教育事務所",$V$13="隠岐教育事務所"),"金",IF($V$13="出雲教育事務所","金","水"))</f>
        <v>水</v>
      </c>
      <c r="H31" s="405"/>
      <c r="I31" s="406" t="s">
        <v>132</v>
      </c>
      <c r="J31" s="396"/>
      <c r="K31" s="396"/>
      <c r="L31" s="396"/>
      <c r="M31" s="396"/>
      <c r="N31" s="396"/>
      <c r="O31" s="407"/>
      <c r="P31" s="396" t="str">
        <f t="shared" si="1"/>
        <v>浜田教育センター</v>
      </c>
      <c r="Q31" s="396"/>
      <c r="R31" s="396"/>
      <c r="S31" s="396"/>
      <c r="T31" s="396"/>
      <c r="U31" s="396"/>
      <c r="V31" s="396"/>
      <c r="W31" s="396"/>
      <c r="X31" s="150"/>
      <c r="Y31" s="409"/>
      <c r="AF31" s="19"/>
      <c r="AG31" s="19"/>
    </row>
    <row r="32" spans="2:45" ht="15" customHeight="1">
      <c r="B32" s="156">
        <v>10</v>
      </c>
      <c r="C32" s="397">
        <v>5</v>
      </c>
      <c r="D32" s="398"/>
      <c r="E32" s="391"/>
      <c r="F32" s="391"/>
      <c r="G32" s="391"/>
      <c r="H32" s="392"/>
      <c r="I32" s="399" t="s">
        <v>111</v>
      </c>
      <c r="J32" s="400"/>
      <c r="K32" s="400"/>
      <c r="L32" s="400"/>
      <c r="M32" s="400"/>
      <c r="N32" s="400"/>
      <c r="O32" s="401"/>
      <c r="P32" s="390">
        <f>E9</f>
        <v>0</v>
      </c>
      <c r="Q32" s="391"/>
      <c r="R32" s="391"/>
      <c r="S32" s="391"/>
      <c r="T32" s="391"/>
      <c r="U32" s="391"/>
      <c r="V32" s="391"/>
      <c r="W32" s="392"/>
      <c r="X32" s="150"/>
      <c r="Y32" s="151"/>
    </row>
    <row r="33" spans="2:36" ht="15" customHeight="1" thickBot="1">
      <c r="B33" s="156">
        <v>11</v>
      </c>
      <c r="C33" s="383"/>
      <c r="D33" s="384"/>
      <c r="E33" s="385"/>
      <c r="F33" s="385"/>
      <c r="G33" s="385"/>
      <c r="H33" s="386"/>
      <c r="I33" s="387" t="s">
        <v>111</v>
      </c>
      <c r="J33" s="388"/>
      <c r="K33" s="388"/>
      <c r="L33" s="388"/>
      <c r="M33" s="388"/>
      <c r="N33" s="388"/>
      <c r="O33" s="389"/>
      <c r="P33" s="390">
        <f>E9</f>
        <v>0</v>
      </c>
      <c r="Q33" s="391"/>
      <c r="R33" s="391"/>
      <c r="S33" s="391"/>
      <c r="T33" s="391"/>
      <c r="U33" s="391"/>
      <c r="V33" s="391"/>
      <c r="W33" s="392"/>
      <c r="X33" s="152"/>
      <c r="Y33" s="157"/>
    </row>
    <row r="34" spans="2:36" ht="15" customHeight="1" thickBot="1">
      <c r="B34" s="393" t="s">
        <v>12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5"/>
      <c r="X34" s="143">
        <f>SUM(X23:X33)</f>
        <v>0</v>
      </c>
      <c r="Y34" s="142">
        <f>SUM(Y23:Y33)</f>
        <v>0</v>
      </c>
      <c r="Z34" s="377" t="str">
        <f>IF(Y34&gt;9,"→合計９時間以内！","")</f>
        <v/>
      </c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</row>
    <row r="35" spans="2:36" ht="15" customHeight="1">
      <c r="B35" s="89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378" t="s">
        <v>133</v>
      </c>
      <c r="Y35" s="379"/>
      <c r="Z35" s="141">
        <f>COUNT(X23:Y33)</f>
        <v>0</v>
      </c>
      <c r="AA35" s="130"/>
    </row>
    <row r="36" spans="2:36" ht="15" customHeight="1" thickBo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380" t="s">
        <v>134</v>
      </c>
      <c r="Y36" s="381"/>
      <c r="Z36" s="140">
        <f>X34+Y34</f>
        <v>0</v>
      </c>
      <c r="AA36" s="130"/>
    </row>
    <row r="37" spans="2:36" ht="15" customHeight="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88"/>
      <c r="AD37" s="88"/>
    </row>
    <row r="38" spans="2:36" ht="15" customHeight="1">
      <c r="B38" s="376" t="s">
        <v>53</v>
      </c>
      <c r="C38" s="376"/>
      <c r="D38" s="382" t="s">
        <v>103</v>
      </c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88"/>
      <c r="AF38" s="88"/>
      <c r="AG38" s="88"/>
      <c r="AH38" s="88"/>
      <c r="AI38" s="88"/>
      <c r="AJ38" s="88"/>
    </row>
    <row r="39" spans="2:36" ht="15" customHeight="1">
      <c r="B39" s="376" t="s">
        <v>55</v>
      </c>
      <c r="C39" s="376"/>
      <c r="D39" s="376" t="s">
        <v>59</v>
      </c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88"/>
      <c r="AF39" s="88"/>
      <c r="AG39" s="88"/>
      <c r="AH39" s="88"/>
      <c r="AI39" s="88"/>
      <c r="AJ39" s="88"/>
    </row>
    <row r="40" spans="2:36" ht="15" customHeight="1">
      <c r="B40" s="376" t="s">
        <v>56</v>
      </c>
      <c r="C40" s="376"/>
      <c r="D40" s="376" t="s">
        <v>54</v>
      </c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88"/>
      <c r="AF40" s="88"/>
      <c r="AG40" s="88"/>
      <c r="AH40" s="88"/>
      <c r="AI40" s="88"/>
      <c r="AJ40" s="88"/>
    </row>
    <row r="41" spans="2:36" ht="15" customHeight="1">
      <c r="B41" s="376" t="s">
        <v>57</v>
      </c>
      <c r="C41" s="376"/>
      <c r="D41" s="376" t="s">
        <v>102</v>
      </c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88"/>
      <c r="AF41" s="88"/>
      <c r="AG41" s="88"/>
      <c r="AH41" s="88"/>
      <c r="AI41" s="88"/>
      <c r="AJ41" s="88"/>
    </row>
    <row r="42" spans="2:36" ht="15" customHeight="1">
      <c r="B42" s="131" t="s">
        <v>58</v>
      </c>
      <c r="C42" s="131"/>
      <c r="D42" s="376" t="s">
        <v>116</v>
      </c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91"/>
      <c r="AF42" s="91"/>
      <c r="AG42" s="91"/>
      <c r="AH42" s="91"/>
      <c r="AI42" s="91"/>
      <c r="AJ42" s="91"/>
    </row>
    <row r="43" spans="2:36" ht="15" customHeight="1">
      <c r="B43" s="132" t="s">
        <v>60</v>
      </c>
      <c r="C43" s="133"/>
      <c r="D43" s="373" t="s">
        <v>135</v>
      </c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134"/>
      <c r="AC43" s="134"/>
      <c r="AD43" s="134"/>
      <c r="AE43" s="91"/>
      <c r="AF43" s="91"/>
      <c r="AG43" s="91"/>
      <c r="AH43" s="91"/>
      <c r="AI43" s="91"/>
      <c r="AJ43" s="91"/>
    </row>
    <row r="44" spans="2:36" ht="15" customHeight="1">
      <c r="B44" s="132"/>
      <c r="C44" s="133"/>
      <c r="D44" s="373" t="s">
        <v>136</v>
      </c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134"/>
      <c r="AC44" s="134"/>
      <c r="AD44" s="134"/>
      <c r="AE44" s="91"/>
      <c r="AF44" s="91"/>
      <c r="AG44" s="91"/>
      <c r="AH44" s="91"/>
      <c r="AI44" s="91"/>
      <c r="AJ44" s="91"/>
    </row>
    <row r="45" spans="2:36" ht="15" customHeight="1">
      <c r="B45" s="374" t="s">
        <v>63</v>
      </c>
      <c r="C45" s="374"/>
      <c r="D45" s="374" t="s">
        <v>115</v>
      </c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88"/>
      <c r="AF45" s="88"/>
      <c r="AG45" s="88"/>
      <c r="AH45" s="88"/>
      <c r="AI45" s="88"/>
      <c r="AJ45" s="88"/>
    </row>
    <row r="46" spans="2:36" ht="31.5" customHeight="1">
      <c r="B46" s="374" t="s">
        <v>92</v>
      </c>
      <c r="C46" s="374"/>
      <c r="D46" s="375" t="s">
        <v>140</v>
      </c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88"/>
      <c r="AF46" s="88"/>
      <c r="AG46" s="88"/>
      <c r="AH46" s="88"/>
      <c r="AI46" s="88"/>
      <c r="AJ46" s="88"/>
    </row>
  </sheetData>
  <sheetProtection password="CC1A" sheet="1" formatCells="0" selectLockedCells="1"/>
  <mergeCells count="112">
    <mergeCell ref="AF4:BA11"/>
    <mergeCell ref="B5:AD5"/>
    <mergeCell ref="S6:AD6"/>
    <mergeCell ref="B9:D9"/>
    <mergeCell ref="E9:P9"/>
    <mergeCell ref="R9:T9"/>
    <mergeCell ref="U9:AA9"/>
    <mergeCell ref="B11:E11"/>
    <mergeCell ref="H11:J11"/>
    <mergeCell ref="K11:Q11"/>
    <mergeCell ref="S11:U11"/>
    <mergeCell ref="V11:AC11"/>
    <mergeCell ref="AA1:AD1"/>
    <mergeCell ref="AA2:AD2"/>
    <mergeCell ref="C3:U3"/>
    <mergeCell ref="B4:AD4"/>
    <mergeCell ref="S18:U18"/>
    <mergeCell ref="V18:W18"/>
    <mergeCell ref="B20:B22"/>
    <mergeCell ref="C20:D22"/>
    <mergeCell ref="E20:F22"/>
    <mergeCell ref="G20:H22"/>
    <mergeCell ref="I20:O22"/>
    <mergeCell ref="P20:W22"/>
    <mergeCell ref="B13:S13"/>
    <mergeCell ref="V13:AC13"/>
    <mergeCell ref="B15:S15"/>
    <mergeCell ref="V15:AC15"/>
    <mergeCell ref="B17:L17"/>
    <mergeCell ref="N17:P17"/>
    <mergeCell ref="Q17:R17"/>
    <mergeCell ref="S17:U17"/>
    <mergeCell ref="V17:AC17"/>
    <mergeCell ref="X20:Y20"/>
    <mergeCell ref="C23:D23"/>
    <mergeCell ref="E23:F23"/>
    <mergeCell ref="G23:H23"/>
    <mergeCell ref="I23:O23"/>
    <mergeCell ref="P23:W23"/>
    <mergeCell ref="Y23:Y24"/>
    <mergeCell ref="C24:D24"/>
    <mergeCell ref="E24:F24"/>
    <mergeCell ref="G24:H24"/>
    <mergeCell ref="Y25:Y26"/>
    <mergeCell ref="C26:D26"/>
    <mergeCell ref="E26:F26"/>
    <mergeCell ref="G26:H26"/>
    <mergeCell ref="I26:O26"/>
    <mergeCell ref="P26:W26"/>
    <mergeCell ref="I24:O24"/>
    <mergeCell ref="P24:W24"/>
    <mergeCell ref="C25:D25"/>
    <mergeCell ref="E25:F25"/>
    <mergeCell ref="G25:H25"/>
    <mergeCell ref="I25:O25"/>
    <mergeCell ref="P25:W25"/>
    <mergeCell ref="C27:D27"/>
    <mergeCell ref="E27:F27"/>
    <mergeCell ref="G27:H27"/>
    <mergeCell ref="I27:O27"/>
    <mergeCell ref="P27:W27"/>
    <mergeCell ref="C28:D28"/>
    <mergeCell ref="E28:F28"/>
    <mergeCell ref="G28:H28"/>
    <mergeCell ref="I28:O28"/>
    <mergeCell ref="P28:W28"/>
    <mergeCell ref="Y30:Y31"/>
    <mergeCell ref="C31:D31"/>
    <mergeCell ref="E31:F31"/>
    <mergeCell ref="G31:H31"/>
    <mergeCell ref="I31:O31"/>
    <mergeCell ref="AC28:AD28"/>
    <mergeCell ref="C29:D29"/>
    <mergeCell ref="E29:F29"/>
    <mergeCell ref="G29:H29"/>
    <mergeCell ref="I29:O29"/>
    <mergeCell ref="P29:W29"/>
    <mergeCell ref="P31:W31"/>
    <mergeCell ref="C32:D32"/>
    <mergeCell ref="E32:F32"/>
    <mergeCell ref="G32:H32"/>
    <mergeCell ref="I32:O32"/>
    <mergeCell ref="P32:W32"/>
    <mergeCell ref="C30:D30"/>
    <mergeCell ref="E30:F30"/>
    <mergeCell ref="G30:H30"/>
    <mergeCell ref="I30:O30"/>
    <mergeCell ref="P30:W30"/>
    <mergeCell ref="Z34:AJ34"/>
    <mergeCell ref="X35:Y35"/>
    <mergeCell ref="X36:Y36"/>
    <mergeCell ref="B38:C38"/>
    <mergeCell ref="D38:AD38"/>
    <mergeCell ref="B39:C39"/>
    <mergeCell ref="D39:AD39"/>
    <mergeCell ref="C33:D33"/>
    <mergeCell ref="E33:F33"/>
    <mergeCell ref="G33:H33"/>
    <mergeCell ref="I33:O33"/>
    <mergeCell ref="P33:W33"/>
    <mergeCell ref="B34:W34"/>
    <mergeCell ref="D44:AA44"/>
    <mergeCell ref="B45:C45"/>
    <mergeCell ref="D45:AD45"/>
    <mergeCell ref="B46:C46"/>
    <mergeCell ref="D46:AD46"/>
    <mergeCell ref="B40:C40"/>
    <mergeCell ref="D40:AD40"/>
    <mergeCell ref="B41:C41"/>
    <mergeCell ref="D41:AD41"/>
    <mergeCell ref="D42:AD42"/>
    <mergeCell ref="D43:AA43"/>
  </mergeCells>
  <phoneticPr fontId="1"/>
  <conditionalFormatting sqref="V13:AC13">
    <cfRule type="containsBlanks" dxfId="13" priority="5" stopIfTrue="1">
      <formula>LEN(TRIM(V13))=0</formula>
    </cfRule>
    <cfRule type="expression" dxfId="12" priority="6" stopIfTrue="1">
      <formula>"isblank(U11)"</formula>
    </cfRule>
  </conditionalFormatting>
  <conditionalFormatting sqref="V11 Z18 AB18 K11">
    <cfRule type="containsBlanks" dxfId="11" priority="7">
      <formula>LEN(TRIM(K11))=0</formula>
    </cfRule>
  </conditionalFormatting>
  <conditionalFormatting sqref="Y34">
    <cfRule type="cellIs" dxfId="10" priority="2" operator="greaterThan">
      <formula>9</formula>
    </cfRule>
    <cfRule type="cellIs" dxfId="9" priority="3" operator="greaterThan">
      <formula>9</formula>
    </cfRule>
  </conditionalFormatting>
  <conditionalFormatting sqref="C32:H33 X23:Y26 X29:Y33 E25:H26">
    <cfRule type="containsBlanks" dxfId="8" priority="4">
      <formula>LEN(TRIM(C23))=0</formula>
    </cfRule>
  </conditionalFormatting>
  <conditionalFormatting sqref="X23:X33">
    <cfRule type="cellIs" dxfId="7" priority="1" operator="greaterThan">
      <formula>7</formula>
    </cfRule>
  </conditionalFormatting>
  <dataValidations count="3">
    <dataValidation type="list" allowBlank="1" showInputMessage="1" showErrorMessage="1" sqref="V13:AC13">
      <formula1>$BP$8:$BP$12</formula1>
    </dataValidation>
    <dataValidation type="whole" allowBlank="1" showInputMessage="1" showErrorMessage="1" sqref="Y23:Y33">
      <formula1>1</formula1>
      <formula2>2</formula2>
    </dataValidation>
    <dataValidation type="whole" allowBlank="1" showInputMessage="1" showErrorMessage="1" sqref="X23:X33">
      <formula1>1</formula1>
      <formula2>7</formula2>
    </dataValidation>
  </dataValidations>
  <pageMargins left="1.1811023622047245" right="0.78740157480314965" top="0.59055118110236227" bottom="0.59055118110236227" header="0.31496062992125984" footer="0.31496062992125984"/>
  <pageSetup paperSize="9" scale="74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P46"/>
  <sheetViews>
    <sheetView view="pageBreakPreview" zoomScaleNormal="100" zoomScaleSheetLayoutView="100" workbookViewId="0">
      <selection activeCell="K11" sqref="K11:Q11"/>
    </sheetView>
  </sheetViews>
  <sheetFormatPr defaultColWidth="2.5" defaultRowHeight="15" customHeight="1"/>
  <cols>
    <col min="1" max="1" width="2.5" style="6" customWidth="1"/>
    <col min="2" max="2" width="4.125" style="46" customWidth="1"/>
    <col min="3" max="3" width="2.5" style="6" customWidth="1"/>
    <col min="4" max="7" width="2.5" style="6"/>
    <col min="8" max="8" width="2.5" style="6" customWidth="1"/>
    <col min="9" max="12" width="2.5" style="6"/>
    <col min="13" max="13" width="3.75" style="6" customWidth="1"/>
    <col min="14" max="17" width="2.5" style="6"/>
    <col min="18" max="18" width="2.5" style="6" customWidth="1"/>
    <col min="19" max="22" width="2.5" style="6"/>
    <col min="23" max="23" width="3.125" style="6" customWidth="1"/>
    <col min="24" max="24" width="13.25" style="6" customWidth="1"/>
    <col min="25" max="25" width="15" style="6" customWidth="1"/>
    <col min="26" max="26" width="3.75" style="6" customWidth="1"/>
    <col min="27" max="27" width="6.125" style="6" customWidth="1"/>
    <col min="28" max="28" width="6.875" style="6" customWidth="1"/>
    <col min="29" max="29" width="6.125" style="6" customWidth="1"/>
    <col min="30" max="30" width="6.875" style="6" customWidth="1"/>
    <col min="31" max="39" width="2.5" style="6"/>
    <col min="40" max="40" width="4.625" style="6" bestFit="1" customWidth="1"/>
    <col min="41" max="67" width="2.5" style="6"/>
    <col min="68" max="68" width="17.125" style="6" customWidth="1"/>
    <col min="69" max="243" width="2.5" style="6"/>
    <col min="244" max="244" width="1.25" style="6" customWidth="1"/>
    <col min="245" max="246" width="2.5" style="6"/>
    <col min="247" max="247" width="1.625" style="6" customWidth="1"/>
    <col min="248" max="248" width="2.875" style="6" customWidth="1"/>
    <col min="249" max="249" width="2.5" style="6" customWidth="1"/>
    <col min="250" max="16384" width="2.5" style="6"/>
  </cols>
  <sheetData>
    <row r="1" spans="1:68" s="88" customFormat="1" ht="15" customHeight="1">
      <c r="B1" s="89"/>
      <c r="AA1" s="462" t="s">
        <v>99</v>
      </c>
      <c r="AB1" s="462"/>
      <c r="AC1" s="462"/>
      <c r="AD1" s="462"/>
    </row>
    <row r="2" spans="1:68" s="88" customFormat="1" ht="15" customHeight="1">
      <c r="B2" s="89"/>
      <c r="AA2" s="462" t="s">
        <v>100</v>
      </c>
      <c r="AB2" s="462"/>
      <c r="AC2" s="462"/>
      <c r="AD2" s="462"/>
    </row>
    <row r="3" spans="1:68" s="88" customFormat="1" ht="15" customHeight="1">
      <c r="B3" s="89"/>
      <c r="C3" s="463" t="str">
        <f>IF(OR('中　拠3(C)  '!V13='中　拠3(C)  '!BP8,'中　拠3(C)  '!V13='中　拠3(C)  '!BP9,'中　拠3(C)  '!V13='中　拠3(C)  '!BP10),"島根県教育センター所長　様",IF(OR('中　拠3(C)  '!V13='中　拠3(C)  '!BP11,'中　拠3(C)  '!V13='中　拠3(C)  '!BP12),"島根県教育センター浜田教育センター長　様"," "))</f>
        <v xml:space="preserve"> </v>
      </c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AA3" s="90"/>
      <c r="AB3" s="90"/>
      <c r="AC3" s="90"/>
      <c r="AD3" s="90"/>
    </row>
    <row r="4" spans="1:68" ht="18.75" customHeight="1">
      <c r="B4" s="464" t="s">
        <v>141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87"/>
      <c r="AF4" s="465" t="s">
        <v>62</v>
      </c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87"/>
      <c r="BC4" s="87"/>
      <c r="BD4" s="87"/>
      <c r="BE4" s="87"/>
    </row>
    <row r="5" spans="1:68" ht="18.75" customHeight="1">
      <c r="A5" s="47"/>
      <c r="B5" s="466" t="s">
        <v>139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87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465"/>
      <c r="AX5" s="465"/>
      <c r="AY5" s="465"/>
      <c r="AZ5" s="465"/>
      <c r="BA5" s="465"/>
      <c r="BB5" s="87"/>
      <c r="BC5" s="87"/>
      <c r="BD5" s="87"/>
      <c r="BE5" s="87"/>
    </row>
    <row r="6" spans="1:68" ht="18.75" customHeight="1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67" t="s">
        <v>101</v>
      </c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87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  <c r="BB6" s="87"/>
      <c r="BC6" s="87"/>
      <c r="BD6" s="87"/>
      <c r="BE6" s="87"/>
    </row>
    <row r="7" spans="1:68" ht="7.9" customHeight="1">
      <c r="AB7" s="49"/>
      <c r="AC7" s="49"/>
      <c r="AD7" s="87"/>
      <c r="AE7" s="87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87"/>
      <c r="BC7" s="87"/>
      <c r="BD7" s="87"/>
      <c r="BE7" s="87"/>
    </row>
    <row r="8" spans="1:68" ht="13.15" customHeight="1">
      <c r="AB8" s="49"/>
      <c r="AC8" s="49"/>
      <c r="AD8" s="87"/>
      <c r="AE8" s="87"/>
      <c r="AF8" s="465"/>
      <c r="AG8" s="465"/>
      <c r="AH8" s="465"/>
      <c r="AI8" s="465"/>
      <c r="AJ8" s="465"/>
      <c r="AK8" s="465"/>
      <c r="AL8" s="465"/>
      <c r="AM8" s="465"/>
      <c r="AN8" s="465"/>
      <c r="AO8" s="465"/>
      <c r="AP8" s="465"/>
      <c r="AQ8" s="465"/>
      <c r="AR8" s="465"/>
      <c r="AS8" s="465"/>
      <c r="AT8" s="465"/>
      <c r="AU8" s="465"/>
      <c r="AV8" s="465"/>
      <c r="AW8" s="465"/>
      <c r="AX8" s="465"/>
      <c r="AY8" s="465"/>
      <c r="AZ8" s="465"/>
      <c r="BA8" s="465"/>
      <c r="BB8" s="87"/>
      <c r="BC8" s="87"/>
      <c r="BD8" s="87"/>
      <c r="BE8" s="87"/>
      <c r="BP8" s="6" t="s">
        <v>106</v>
      </c>
    </row>
    <row r="9" spans="1:68" ht="18.75" customHeight="1">
      <c r="B9" s="458" t="s">
        <v>39</v>
      </c>
      <c r="C9" s="458"/>
      <c r="D9" s="458"/>
      <c r="E9" s="459">
        <f>拠１!E6</f>
        <v>0</v>
      </c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R9" s="432" t="s">
        <v>0</v>
      </c>
      <c r="S9" s="432"/>
      <c r="T9" s="432"/>
      <c r="U9" s="460">
        <f>拠１!P6</f>
        <v>0</v>
      </c>
      <c r="V9" s="460"/>
      <c r="W9" s="460"/>
      <c r="X9" s="460"/>
      <c r="Y9" s="460"/>
      <c r="Z9" s="460"/>
      <c r="AA9" s="460"/>
      <c r="AB9" s="101"/>
      <c r="AC9" s="101"/>
      <c r="AD9" s="87"/>
      <c r="AE9" s="87"/>
      <c r="AF9" s="465"/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465"/>
      <c r="BA9" s="465"/>
      <c r="BB9" s="87"/>
      <c r="BC9" s="87"/>
      <c r="BD9" s="87"/>
      <c r="BE9" s="87"/>
      <c r="BP9" s="6" t="s">
        <v>107</v>
      </c>
    </row>
    <row r="10" spans="1:68" ht="18.75" customHeight="1">
      <c r="AC10" s="53"/>
      <c r="AD10" s="87"/>
      <c r="AE10" s="87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87"/>
      <c r="BC10" s="87"/>
      <c r="BD10" s="87"/>
      <c r="BE10" s="87"/>
      <c r="BP10" s="6" t="s">
        <v>108</v>
      </c>
    </row>
    <row r="11" spans="1:68" ht="18.75" customHeight="1">
      <c r="B11" s="432" t="s">
        <v>40</v>
      </c>
      <c r="C11" s="432"/>
      <c r="D11" s="432"/>
      <c r="E11" s="432"/>
      <c r="F11" s="154"/>
      <c r="H11" s="432" t="s">
        <v>41</v>
      </c>
      <c r="I11" s="432"/>
      <c r="J11" s="432"/>
      <c r="K11" s="461"/>
      <c r="L11" s="461"/>
      <c r="M11" s="461"/>
      <c r="N11" s="461"/>
      <c r="O11" s="461"/>
      <c r="P11" s="461"/>
      <c r="Q11" s="461"/>
      <c r="S11" s="432" t="s">
        <v>42</v>
      </c>
      <c r="T11" s="432"/>
      <c r="U11" s="432"/>
      <c r="V11" s="461"/>
      <c r="W11" s="461"/>
      <c r="X11" s="461"/>
      <c r="Y11" s="461"/>
      <c r="Z11" s="461"/>
      <c r="AA11" s="461"/>
      <c r="AB11" s="461"/>
      <c r="AC11" s="461"/>
      <c r="AD11" s="53"/>
      <c r="AE11" s="87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87"/>
      <c r="BC11" s="87"/>
      <c r="BD11" s="87"/>
      <c r="BE11" s="87"/>
      <c r="BP11" s="6" t="s">
        <v>109</v>
      </c>
    </row>
    <row r="12" spans="1:68" ht="15.6" customHeight="1">
      <c r="BP12" s="6" t="s">
        <v>110</v>
      </c>
    </row>
    <row r="13" spans="1:68" ht="18.75" customHeight="1">
      <c r="B13" s="432" t="s">
        <v>112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154"/>
      <c r="V13" s="454"/>
      <c r="W13" s="454"/>
      <c r="X13" s="454"/>
      <c r="Y13" s="454"/>
      <c r="Z13" s="454"/>
      <c r="AA13" s="454"/>
      <c r="AB13" s="454"/>
      <c r="AC13" s="454"/>
      <c r="AD13" s="149" t="str">
        <f>IF(ISBLANK(V13),"→必ずリストから選択する！","")</f>
        <v>→必ずリストから選択する！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68" ht="15.6" customHeight="1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V14" s="92"/>
      <c r="W14" s="92"/>
      <c r="X14" s="92"/>
      <c r="Y14" s="92"/>
      <c r="Z14" s="92"/>
      <c r="AA14" s="92"/>
      <c r="AB14" s="92"/>
      <c r="AC14" s="92"/>
      <c r="AD14" s="54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68" ht="18.75" customHeight="1">
      <c r="B15" s="432" t="s">
        <v>104</v>
      </c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154"/>
      <c r="V15" s="455" t="str">
        <f>IF(OR(V13=BP8,V13=BP9,V13=BP10),"島根県教育センター",IF(OR(V13=BP11,V13=BP12),"浜田教育センター"," "))</f>
        <v xml:space="preserve"> </v>
      </c>
      <c r="W15" s="455"/>
      <c r="X15" s="455"/>
      <c r="Y15" s="455"/>
      <c r="Z15" s="455"/>
      <c r="AA15" s="455"/>
      <c r="AB15" s="455"/>
      <c r="AC15" s="455"/>
      <c r="AD15" s="54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BP15" s="148" t="str">
        <f>IF(COUNTIF($BP$16,"*中学校*"),"中学校",IF(COUNTIF($BP$16,"*小学校*"),"小学校"," "))</f>
        <v xml:space="preserve"> </v>
      </c>
    </row>
    <row r="16" spans="1:68" ht="15.6" customHeight="1">
      <c r="B16" s="6"/>
      <c r="U16" s="50"/>
      <c r="V16" s="50"/>
      <c r="W16" s="50"/>
      <c r="X16" s="50"/>
      <c r="Y16" s="50"/>
      <c r="Z16" s="50"/>
      <c r="AA16" s="50"/>
      <c r="AB16" s="50"/>
      <c r="AD16" s="42"/>
      <c r="AE16" s="42"/>
      <c r="AF16" s="42"/>
      <c r="AG16" s="42"/>
      <c r="AH16" s="42"/>
      <c r="AI16" s="42"/>
      <c r="AJ16" s="100"/>
      <c r="AK16" s="42"/>
      <c r="AL16" s="42"/>
      <c r="AM16" s="42"/>
      <c r="AN16" s="42"/>
      <c r="AO16" s="42"/>
      <c r="AP16" s="42"/>
      <c r="AQ16" s="42"/>
      <c r="AR16" s="42"/>
      <c r="BP16" s="147">
        <f>[1]拠１!G8</f>
        <v>0</v>
      </c>
    </row>
    <row r="17" spans="2:45" ht="18.75" customHeight="1">
      <c r="B17" s="432" t="s">
        <v>105</v>
      </c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51"/>
      <c r="N17" s="456" t="s">
        <v>14</v>
      </c>
      <c r="O17" s="456"/>
      <c r="P17" s="456"/>
      <c r="Q17" s="457" t="str">
        <f>拠１!B12</f>
        <v>Ｃ</v>
      </c>
      <c r="R17" s="457"/>
      <c r="S17" s="458" t="s">
        <v>42</v>
      </c>
      <c r="T17" s="458"/>
      <c r="U17" s="458"/>
      <c r="V17" s="459">
        <f>拠１!C12</f>
        <v>0</v>
      </c>
      <c r="W17" s="459"/>
      <c r="X17" s="459"/>
      <c r="Y17" s="459"/>
      <c r="Z17" s="459"/>
      <c r="AA17" s="459"/>
      <c r="AB17" s="459"/>
      <c r="AC17" s="459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2:45" ht="18.75" customHeight="1">
      <c r="B18" s="6"/>
      <c r="G18" s="51"/>
      <c r="H18" s="51"/>
      <c r="I18" s="51"/>
      <c r="K18" s="51"/>
      <c r="L18" s="51"/>
      <c r="S18" s="432" t="s">
        <v>43</v>
      </c>
      <c r="T18" s="432"/>
      <c r="U18" s="432"/>
      <c r="V18" s="433" t="s">
        <v>94</v>
      </c>
      <c r="W18" s="433"/>
      <c r="X18" s="155">
        <v>5</v>
      </c>
      <c r="Y18" s="155" t="s">
        <v>8</v>
      </c>
      <c r="Z18" s="153"/>
      <c r="AA18" s="155" t="s">
        <v>44</v>
      </c>
      <c r="AB18" s="153"/>
      <c r="AC18" s="155" t="s">
        <v>45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2:45" ht="15.6" customHeight="1" thickBot="1">
      <c r="B19" s="6"/>
      <c r="I19" s="52"/>
      <c r="J19" s="51"/>
      <c r="K19" s="51"/>
      <c r="L19" s="52"/>
    </row>
    <row r="20" spans="2:45" ht="15" customHeight="1" thickBot="1">
      <c r="B20" s="434" t="s">
        <v>46</v>
      </c>
      <c r="C20" s="379" t="s">
        <v>44</v>
      </c>
      <c r="D20" s="437"/>
      <c r="E20" s="437" t="s">
        <v>47</v>
      </c>
      <c r="F20" s="437"/>
      <c r="G20" s="442" t="s">
        <v>48</v>
      </c>
      <c r="H20" s="443"/>
      <c r="I20" s="448" t="s">
        <v>49</v>
      </c>
      <c r="J20" s="437"/>
      <c r="K20" s="437"/>
      <c r="L20" s="437"/>
      <c r="M20" s="437"/>
      <c r="N20" s="437"/>
      <c r="O20" s="449"/>
      <c r="P20" s="448" t="s">
        <v>50</v>
      </c>
      <c r="Q20" s="437"/>
      <c r="R20" s="437"/>
      <c r="S20" s="437"/>
      <c r="T20" s="437"/>
      <c r="U20" s="437"/>
      <c r="V20" s="437"/>
      <c r="W20" s="449"/>
      <c r="X20" s="420" t="s">
        <v>5</v>
      </c>
      <c r="Y20" s="421"/>
      <c r="Z20" s="121"/>
      <c r="AA20" s="121"/>
    </row>
    <row r="21" spans="2:45" ht="45" customHeight="1" thickBot="1">
      <c r="B21" s="435"/>
      <c r="C21" s="438"/>
      <c r="D21" s="439"/>
      <c r="E21" s="439"/>
      <c r="F21" s="439"/>
      <c r="G21" s="444"/>
      <c r="H21" s="445"/>
      <c r="I21" s="450"/>
      <c r="J21" s="439"/>
      <c r="K21" s="439"/>
      <c r="L21" s="439"/>
      <c r="M21" s="439"/>
      <c r="N21" s="439"/>
      <c r="O21" s="451"/>
      <c r="P21" s="450"/>
      <c r="Q21" s="439"/>
      <c r="R21" s="439"/>
      <c r="S21" s="439"/>
      <c r="T21" s="439"/>
      <c r="U21" s="439"/>
      <c r="V21" s="439"/>
      <c r="W21" s="451"/>
      <c r="X21" s="122" t="s">
        <v>126</v>
      </c>
      <c r="Y21" s="123" t="s">
        <v>127</v>
      </c>
      <c r="Z21" s="124"/>
      <c r="AA21" s="125"/>
    </row>
    <row r="22" spans="2:45" ht="15" customHeight="1" thickBot="1">
      <c r="B22" s="436"/>
      <c r="C22" s="440"/>
      <c r="D22" s="441"/>
      <c r="E22" s="441"/>
      <c r="F22" s="441"/>
      <c r="G22" s="446"/>
      <c r="H22" s="447"/>
      <c r="I22" s="452"/>
      <c r="J22" s="441"/>
      <c r="K22" s="441"/>
      <c r="L22" s="441"/>
      <c r="M22" s="441"/>
      <c r="N22" s="441"/>
      <c r="O22" s="453"/>
      <c r="P22" s="452"/>
      <c r="Q22" s="441"/>
      <c r="R22" s="441"/>
      <c r="S22" s="441"/>
      <c r="T22" s="441"/>
      <c r="U22" s="441"/>
      <c r="V22" s="441"/>
      <c r="W22" s="453"/>
      <c r="X22" s="126" t="s">
        <v>51</v>
      </c>
      <c r="Y22" s="126" t="s">
        <v>51</v>
      </c>
      <c r="Z22" s="127"/>
      <c r="AA22" s="128"/>
    </row>
    <row r="23" spans="2:45" ht="15" customHeight="1">
      <c r="B23" s="129">
        <v>1</v>
      </c>
      <c r="C23" s="422">
        <v>5</v>
      </c>
      <c r="D23" s="423"/>
      <c r="E23" s="424">
        <f>IF(OR($V$13="松江教育事務所",$V$13="隠岐教育事務所"),11,IF($V$13="出雲教育事務所",16,18))</f>
        <v>18</v>
      </c>
      <c r="F23" s="425"/>
      <c r="G23" s="426" t="str">
        <f>IF(OR($V$13="松江教育事務所",$V$13="隠岐教育事務所",$V$13="浜田教育事務所",SVS13="益田教育事務所"),"木",IF($V$13="出雲教育事務所","火","木"))</f>
        <v>木</v>
      </c>
      <c r="H23" s="427"/>
      <c r="I23" s="428" t="s">
        <v>52</v>
      </c>
      <c r="J23" s="429"/>
      <c r="K23" s="429"/>
      <c r="L23" s="429"/>
      <c r="M23" s="429"/>
      <c r="N23" s="429"/>
      <c r="O23" s="430"/>
      <c r="P23" s="419" t="str">
        <f>IF(OR($V$13="松江教育事務所",$V$13="隠岐教育事務所"),"松江合同庁舎",IF($V$13="出雲教育事務所","出雲合同庁舎","浜田教育センター"))</f>
        <v>浜田教育センター</v>
      </c>
      <c r="Q23" s="419"/>
      <c r="R23" s="419"/>
      <c r="S23" s="419"/>
      <c r="T23" s="419"/>
      <c r="U23" s="419"/>
      <c r="V23" s="419"/>
      <c r="W23" s="419"/>
      <c r="X23" s="150"/>
      <c r="Y23" s="431"/>
    </row>
    <row r="24" spans="2:45" ht="15" customHeight="1">
      <c r="B24" s="156">
        <v>2</v>
      </c>
      <c r="C24" s="402">
        <v>5</v>
      </c>
      <c r="D24" s="403"/>
      <c r="E24" s="424">
        <f>IF(OR($V$13="松江教育事務所",$V$13="隠岐教育事務所"),12,IF($V$13="出雲教育事務所",17,19))</f>
        <v>19</v>
      </c>
      <c r="F24" s="425"/>
      <c r="G24" s="426" t="str">
        <f>IF(OR($V$13="松江教育事務所",$V$13="隠岐教育事務所",$V$13="浜田教育事務所",SVS14="益田教育事務所"),"金",IF($V$13="出雲教育事務所","水","金"))</f>
        <v>金</v>
      </c>
      <c r="H24" s="427"/>
      <c r="I24" s="406" t="s">
        <v>128</v>
      </c>
      <c r="J24" s="396"/>
      <c r="K24" s="396"/>
      <c r="L24" s="396"/>
      <c r="M24" s="396"/>
      <c r="N24" s="396"/>
      <c r="O24" s="407"/>
      <c r="P24" s="419" t="str">
        <f t="shared" ref="P24" si="0">IF(OR($V$13="松江教育事務所",$V$13="隠岐教育事務所"),"松江合同庁舎",IF($V$13="出雲教育事務所","出雲合同庁舎","浜田教育センター"))</f>
        <v>浜田教育センター</v>
      </c>
      <c r="Q24" s="419"/>
      <c r="R24" s="419"/>
      <c r="S24" s="419"/>
      <c r="T24" s="419"/>
      <c r="U24" s="419"/>
      <c r="V24" s="419"/>
      <c r="W24" s="419"/>
      <c r="X24" s="150"/>
      <c r="Y24" s="409"/>
    </row>
    <row r="25" spans="2:45" ht="15" customHeight="1">
      <c r="B25" s="156">
        <v>3</v>
      </c>
      <c r="C25" s="402">
        <v>6</v>
      </c>
      <c r="D25" s="403"/>
      <c r="E25" s="415"/>
      <c r="F25" s="416"/>
      <c r="G25" s="417"/>
      <c r="H25" s="418"/>
      <c r="I25" s="406" t="s">
        <v>129</v>
      </c>
      <c r="J25" s="396"/>
      <c r="K25" s="396"/>
      <c r="L25" s="396"/>
      <c r="M25" s="396"/>
      <c r="N25" s="396"/>
      <c r="O25" s="407"/>
      <c r="P25" s="419" t="str">
        <f>IF(OR($V$13="松江教育事務所",$V$13="隠岐教育事務所"),"島根県教育センター",IF($V$13="出雲教育事務所","島根県教育センター","島根県教育センター"))</f>
        <v>島根県教育センター</v>
      </c>
      <c r="Q25" s="419"/>
      <c r="R25" s="419"/>
      <c r="S25" s="419"/>
      <c r="T25" s="419"/>
      <c r="U25" s="419"/>
      <c r="V25" s="419"/>
      <c r="W25" s="419"/>
      <c r="X25" s="150"/>
      <c r="Y25" s="408"/>
    </row>
    <row r="26" spans="2:45" ht="15" customHeight="1">
      <c r="B26" s="156">
        <v>4</v>
      </c>
      <c r="C26" s="402">
        <v>6</v>
      </c>
      <c r="D26" s="403"/>
      <c r="E26" s="415"/>
      <c r="F26" s="416"/>
      <c r="G26" s="417"/>
      <c r="H26" s="418"/>
      <c r="I26" s="406" t="s">
        <v>129</v>
      </c>
      <c r="J26" s="396"/>
      <c r="K26" s="396"/>
      <c r="L26" s="396"/>
      <c r="M26" s="396"/>
      <c r="N26" s="396"/>
      <c r="O26" s="407"/>
      <c r="P26" s="396" t="s">
        <v>93</v>
      </c>
      <c r="Q26" s="396"/>
      <c r="R26" s="396"/>
      <c r="S26" s="396"/>
      <c r="T26" s="396"/>
      <c r="U26" s="396"/>
      <c r="V26" s="396"/>
      <c r="W26" s="396"/>
      <c r="X26" s="150"/>
      <c r="Y26" s="409"/>
    </row>
    <row r="27" spans="2:45" ht="15" customHeight="1">
      <c r="B27" s="156">
        <v>5</v>
      </c>
      <c r="C27" s="411">
        <f>IF(OR($V$13="松江教育事務所",$V$13="隠岐教育事務所"),7,IF($V$13="出雲教育事務所",7,7))</f>
        <v>7</v>
      </c>
      <c r="D27" s="412"/>
      <c r="E27" s="413">
        <v>25</v>
      </c>
      <c r="F27" s="412"/>
      <c r="G27" s="413" t="s">
        <v>142</v>
      </c>
      <c r="H27" s="414"/>
      <c r="I27" s="406" t="s">
        <v>130</v>
      </c>
      <c r="J27" s="396"/>
      <c r="K27" s="396"/>
      <c r="L27" s="396"/>
      <c r="M27" s="396"/>
      <c r="N27" s="396"/>
      <c r="O27" s="407"/>
      <c r="P27" s="396" t="s">
        <v>143</v>
      </c>
      <c r="Q27" s="396"/>
      <c r="R27" s="396"/>
      <c r="S27" s="396"/>
      <c r="T27" s="396"/>
      <c r="U27" s="396"/>
      <c r="V27" s="396"/>
      <c r="W27" s="396"/>
      <c r="X27" s="146"/>
      <c r="Y27" s="144"/>
    </row>
    <row r="28" spans="2:45" ht="15" customHeight="1">
      <c r="B28" s="156">
        <v>6</v>
      </c>
      <c r="C28" s="411">
        <f>IF(OR($V$13="松江教育事務所",$V$13="隠岐教育事務所"),7,IF($V$13="出雲教育事務所",8,7))</f>
        <v>7</v>
      </c>
      <c r="D28" s="412"/>
      <c r="E28" s="413">
        <v>26</v>
      </c>
      <c r="F28" s="412"/>
      <c r="G28" s="413" t="s">
        <v>144</v>
      </c>
      <c r="H28" s="414"/>
      <c r="I28" s="406" t="s">
        <v>130</v>
      </c>
      <c r="J28" s="396"/>
      <c r="K28" s="396"/>
      <c r="L28" s="396"/>
      <c r="M28" s="396"/>
      <c r="N28" s="396"/>
      <c r="O28" s="407"/>
      <c r="P28" s="396" t="s">
        <v>143</v>
      </c>
      <c r="Q28" s="396"/>
      <c r="R28" s="396"/>
      <c r="S28" s="396"/>
      <c r="T28" s="396"/>
      <c r="U28" s="396"/>
      <c r="V28" s="396"/>
      <c r="W28" s="396"/>
      <c r="X28" s="145"/>
      <c r="Y28" s="144"/>
      <c r="AC28" s="410"/>
      <c r="AD28" s="410"/>
    </row>
    <row r="29" spans="2:45" ht="15" customHeight="1">
      <c r="B29" s="156">
        <v>7</v>
      </c>
      <c r="C29" s="402">
        <f>IF(OR($V$13="松江教育事務所",$V$13="隠岐教育事務所"),9,IF($V$13="出雲教育事務所",9,9))</f>
        <v>9</v>
      </c>
      <c r="D29" s="403"/>
      <c r="E29" s="404">
        <f>IF(OR($V$13="松江教育事務所",$V$13="隠岐教育事務所"),29,IF($V$13="出雲教育事務所",27,28))</f>
        <v>28</v>
      </c>
      <c r="F29" s="403"/>
      <c r="G29" s="404" t="str">
        <f>IF($BP$15="小学校",IF(OR($V$13="松江教育事務所",$V$13="隠岐教育事務所"),"金",IF($V$13="出雲教育事務所","水","木")),IF(OR($V$13="松江教育事務所",$V$13="隠岐教育事務所"),"金",IF($V$13="出雲教育事務所","水","木")))</f>
        <v>木</v>
      </c>
      <c r="H29" s="405"/>
      <c r="I29" s="406" t="s">
        <v>131</v>
      </c>
      <c r="J29" s="396"/>
      <c r="K29" s="396"/>
      <c r="L29" s="396"/>
      <c r="M29" s="396"/>
      <c r="N29" s="396"/>
      <c r="O29" s="407"/>
      <c r="P29" s="396" t="str">
        <f>IF(OR($V$13="松江教育事務所",$V$13="隠岐教育事務所"),"松江合同庁舎",IF($V$13="出雲教育事務所","出雲合庁","浜田教育センター"))</f>
        <v>浜田教育センター</v>
      </c>
      <c r="Q29" s="396"/>
      <c r="R29" s="396"/>
      <c r="S29" s="396"/>
      <c r="T29" s="396"/>
      <c r="U29" s="396"/>
      <c r="V29" s="396"/>
      <c r="W29" s="396"/>
      <c r="X29" s="150"/>
      <c r="Y29" s="151"/>
    </row>
    <row r="30" spans="2:45" ht="15" customHeight="1">
      <c r="B30" s="156">
        <v>8</v>
      </c>
      <c r="C30" s="402">
        <f>IF(OR($V$13="松江教育事務所",$V$13="隠岐教育事務所"),1,IF($V$13="出雲教育事務所",2,1))</f>
        <v>1</v>
      </c>
      <c r="D30" s="403"/>
      <c r="E30" s="404">
        <f>IF(OR($V$13="松江教育事務所",$V$13="隠岐教育事務所"),25,IF($V$13="出雲教育事務所",1,30))</f>
        <v>30</v>
      </c>
      <c r="F30" s="403"/>
      <c r="G30" s="404" t="str">
        <f>IF(OR($V$13="松江教育事務所",$V$13="隠岐教育事務所"),"木",IF($V$13="出雲教育事務所","木 ","火"))</f>
        <v>火</v>
      </c>
      <c r="H30" s="405"/>
      <c r="I30" s="406" t="s">
        <v>132</v>
      </c>
      <c r="J30" s="396"/>
      <c r="K30" s="396"/>
      <c r="L30" s="396"/>
      <c r="M30" s="396"/>
      <c r="N30" s="396"/>
      <c r="O30" s="407"/>
      <c r="P30" s="396" t="str">
        <f t="shared" ref="P30:P31" si="1">IF(OR($V$13="松江教育事務所",$V$13="隠岐教育事務所"),"松江合同庁舎",IF($V$13="出雲教育事務所","出雲合庁","浜田教育センター"))</f>
        <v>浜田教育センター</v>
      </c>
      <c r="Q30" s="396"/>
      <c r="R30" s="396"/>
      <c r="S30" s="396"/>
      <c r="T30" s="396"/>
      <c r="U30" s="396"/>
      <c r="V30" s="396"/>
      <c r="W30" s="396"/>
      <c r="X30" s="150"/>
      <c r="Y30" s="408"/>
    </row>
    <row r="31" spans="2:45" ht="15" customHeight="1">
      <c r="B31" s="156">
        <v>9</v>
      </c>
      <c r="C31" s="402">
        <f>IF(OR($V$13="松江教育事務所",$V$13="隠岐教育事務所"),1,IF($V$13="出雲教育事務所",2,1))</f>
        <v>1</v>
      </c>
      <c r="D31" s="403"/>
      <c r="E31" s="404">
        <f>IF(OR($V$13="松江教育事務所",$V$13="隠岐教育事務所"),26,IF($V$13="出雲教育事務所",2,31))</f>
        <v>31</v>
      </c>
      <c r="F31" s="403"/>
      <c r="G31" s="404" t="str">
        <f>IF(OR($V$13="松江教育事務所",$V$13="隠岐教育事務所"),"金",IF($V$13="出雲教育事務所","金","水"))</f>
        <v>水</v>
      </c>
      <c r="H31" s="405"/>
      <c r="I31" s="406" t="s">
        <v>132</v>
      </c>
      <c r="J31" s="396"/>
      <c r="K31" s="396"/>
      <c r="L31" s="396"/>
      <c r="M31" s="396"/>
      <c r="N31" s="396"/>
      <c r="O31" s="407"/>
      <c r="P31" s="396" t="str">
        <f t="shared" si="1"/>
        <v>浜田教育センター</v>
      </c>
      <c r="Q31" s="396"/>
      <c r="R31" s="396"/>
      <c r="S31" s="396"/>
      <c r="T31" s="396"/>
      <c r="U31" s="396"/>
      <c r="V31" s="396"/>
      <c r="W31" s="396"/>
      <c r="X31" s="150"/>
      <c r="Y31" s="409"/>
      <c r="AF31" s="19"/>
      <c r="AG31" s="19"/>
    </row>
    <row r="32" spans="2:45" ht="15" customHeight="1">
      <c r="B32" s="156">
        <v>10</v>
      </c>
      <c r="C32" s="397">
        <v>5</v>
      </c>
      <c r="D32" s="398"/>
      <c r="E32" s="391"/>
      <c r="F32" s="391"/>
      <c r="G32" s="391"/>
      <c r="H32" s="392"/>
      <c r="I32" s="399" t="s">
        <v>111</v>
      </c>
      <c r="J32" s="400"/>
      <c r="K32" s="400"/>
      <c r="L32" s="400"/>
      <c r="M32" s="400"/>
      <c r="N32" s="400"/>
      <c r="O32" s="401"/>
      <c r="P32" s="390">
        <f>E9</f>
        <v>0</v>
      </c>
      <c r="Q32" s="391"/>
      <c r="R32" s="391"/>
      <c r="S32" s="391"/>
      <c r="T32" s="391"/>
      <c r="U32" s="391"/>
      <c r="V32" s="391"/>
      <c r="W32" s="392"/>
      <c r="X32" s="150"/>
      <c r="Y32" s="151"/>
    </row>
    <row r="33" spans="2:36" ht="15" customHeight="1" thickBot="1">
      <c r="B33" s="156">
        <v>11</v>
      </c>
      <c r="C33" s="383"/>
      <c r="D33" s="384"/>
      <c r="E33" s="385"/>
      <c r="F33" s="385"/>
      <c r="G33" s="385"/>
      <c r="H33" s="386"/>
      <c r="I33" s="387" t="s">
        <v>111</v>
      </c>
      <c r="J33" s="388"/>
      <c r="K33" s="388"/>
      <c r="L33" s="388"/>
      <c r="M33" s="388"/>
      <c r="N33" s="388"/>
      <c r="O33" s="389"/>
      <c r="P33" s="390">
        <f>E9</f>
        <v>0</v>
      </c>
      <c r="Q33" s="391"/>
      <c r="R33" s="391"/>
      <c r="S33" s="391"/>
      <c r="T33" s="391"/>
      <c r="U33" s="391"/>
      <c r="V33" s="391"/>
      <c r="W33" s="392"/>
      <c r="X33" s="152"/>
      <c r="Y33" s="157"/>
    </row>
    <row r="34" spans="2:36" ht="15" customHeight="1" thickBot="1">
      <c r="B34" s="393" t="s">
        <v>12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5"/>
      <c r="X34" s="143">
        <f>SUM(X23:X33)</f>
        <v>0</v>
      </c>
      <c r="Y34" s="142">
        <f>SUM(Y23:Y33)</f>
        <v>0</v>
      </c>
      <c r="Z34" s="377" t="str">
        <f>IF(Y34&gt;9,"→合計９時間以内！","")</f>
        <v/>
      </c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</row>
    <row r="35" spans="2:36" ht="15" customHeight="1">
      <c r="B35" s="89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378" t="s">
        <v>133</v>
      </c>
      <c r="Y35" s="379"/>
      <c r="Z35" s="141">
        <f>COUNT(X23:Y33)</f>
        <v>0</v>
      </c>
      <c r="AA35" s="130"/>
    </row>
    <row r="36" spans="2:36" ht="15" customHeight="1" thickBo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380" t="s">
        <v>134</v>
      </c>
      <c r="Y36" s="381"/>
      <c r="Z36" s="140">
        <f>X34+Y34</f>
        <v>0</v>
      </c>
      <c r="AA36" s="130"/>
    </row>
    <row r="37" spans="2:36" ht="15" customHeight="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88"/>
      <c r="AD37" s="88"/>
    </row>
    <row r="38" spans="2:36" ht="15" customHeight="1">
      <c r="B38" s="376" t="s">
        <v>53</v>
      </c>
      <c r="C38" s="376"/>
      <c r="D38" s="382" t="s">
        <v>103</v>
      </c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88"/>
      <c r="AF38" s="88"/>
      <c r="AG38" s="88"/>
      <c r="AH38" s="88"/>
      <c r="AI38" s="88"/>
      <c r="AJ38" s="88"/>
    </row>
    <row r="39" spans="2:36" ht="15" customHeight="1">
      <c r="B39" s="376" t="s">
        <v>55</v>
      </c>
      <c r="C39" s="376"/>
      <c r="D39" s="376" t="s">
        <v>59</v>
      </c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88"/>
      <c r="AF39" s="88"/>
      <c r="AG39" s="88"/>
      <c r="AH39" s="88"/>
      <c r="AI39" s="88"/>
      <c r="AJ39" s="88"/>
    </row>
    <row r="40" spans="2:36" ht="15" customHeight="1">
      <c r="B40" s="376" t="s">
        <v>56</v>
      </c>
      <c r="C40" s="376"/>
      <c r="D40" s="376" t="s">
        <v>54</v>
      </c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88"/>
      <c r="AF40" s="88"/>
      <c r="AG40" s="88"/>
      <c r="AH40" s="88"/>
      <c r="AI40" s="88"/>
      <c r="AJ40" s="88"/>
    </row>
    <row r="41" spans="2:36" ht="15" customHeight="1">
      <c r="B41" s="376" t="s">
        <v>57</v>
      </c>
      <c r="C41" s="376"/>
      <c r="D41" s="376" t="s">
        <v>102</v>
      </c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88"/>
      <c r="AF41" s="88"/>
      <c r="AG41" s="88"/>
      <c r="AH41" s="88"/>
      <c r="AI41" s="88"/>
      <c r="AJ41" s="88"/>
    </row>
    <row r="42" spans="2:36" ht="15" customHeight="1">
      <c r="B42" s="131" t="s">
        <v>58</v>
      </c>
      <c r="C42" s="131"/>
      <c r="D42" s="376" t="s">
        <v>116</v>
      </c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91"/>
      <c r="AF42" s="91"/>
      <c r="AG42" s="91"/>
      <c r="AH42" s="91"/>
      <c r="AI42" s="91"/>
      <c r="AJ42" s="91"/>
    </row>
    <row r="43" spans="2:36" ht="15" customHeight="1">
      <c r="B43" s="132" t="s">
        <v>60</v>
      </c>
      <c r="C43" s="133"/>
      <c r="D43" s="373" t="s">
        <v>135</v>
      </c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134"/>
      <c r="AC43" s="134"/>
      <c r="AD43" s="134"/>
      <c r="AE43" s="91"/>
      <c r="AF43" s="91"/>
      <c r="AG43" s="91"/>
      <c r="AH43" s="91"/>
      <c r="AI43" s="91"/>
      <c r="AJ43" s="91"/>
    </row>
    <row r="44" spans="2:36" ht="15" customHeight="1">
      <c r="B44" s="132"/>
      <c r="C44" s="133"/>
      <c r="D44" s="373" t="s">
        <v>136</v>
      </c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134"/>
      <c r="AC44" s="134"/>
      <c r="AD44" s="134"/>
      <c r="AE44" s="91"/>
      <c r="AF44" s="91"/>
      <c r="AG44" s="91"/>
      <c r="AH44" s="91"/>
      <c r="AI44" s="91"/>
      <c r="AJ44" s="91"/>
    </row>
    <row r="45" spans="2:36" ht="15" customHeight="1">
      <c r="B45" s="374" t="s">
        <v>63</v>
      </c>
      <c r="C45" s="374"/>
      <c r="D45" s="374" t="s">
        <v>115</v>
      </c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88"/>
      <c r="AF45" s="88"/>
      <c r="AG45" s="88"/>
      <c r="AH45" s="88"/>
      <c r="AI45" s="88"/>
      <c r="AJ45" s="88"/>
    </row>
    <row r="46" spans="2:36" ht="31.5" customHeight="1">
      <c r="B46" s="374" t="s">
        <v>92</v>
      </c>
      <c r="C46" s="374"/>
      <c r="D46" s="375" t="s">
        <v>140</v>
      </c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88"/>
      <c r="AF46" s="88"/>
      <c r="AG46" s="88"/>
      <c r="AH46" s="88"/>
      <c r="AI46" s="88"/>
      <c r="AJ46" s="88"/>
    </row>
  </sheetData>
  <sheetProtection password="CC1A" sheet="1" formatCells="0" selectLockedCells="1"/>
  <mergeCells count="112">
    <mergeCell ref="AF4:BA11"/>
    <mergeCell ref="B5:AD5"/>
    <mergeCell ref="S6:AD6"/>
    <mergeCell ref="B9:D9"/>
    <mergeCell ref="E9:P9"/>
    <mergeCell ref="R9:T9"/>
    <mergeCell ref="U9:AA9"/>
    <mergeCell ref="B11:E11"/>
    <mergeCell ref="H11:J11"/>
    <mergeCell ref="K11:Q11"/>
    <mergeCell ref="S11:U11"/>
    <mergeCell ref="V11:AC11"/>
    <mergeCell ref="AA1:AD1"/>
    <mergeCell ref="AA2:AD2"/>
    <mergeCell ref="C3:U3"/>
    <mergeCell ref="B4:AD4"/>
    <mergeCell ref="S18:U18"/>
    <mergeCell ref="V18:W18"/>
    <mergeCell ref="B20:B22"/>
    <mergeCell ref="C20:D22"/>
    <mergeCell ref="E20:F22"/>
    <mergeCell ref="G20:H22"/>
    <mergeCell ref="I20:O22"/>
    <mergeCell ref="P20:W22"/>
    <mergeCell ref="B13:S13"/>
    <mergeCell ref="V13:AC13"/>
    <mergeCell ref="B15:S15"/>
    <mergeCell ref="V15:AC15"/>
    <mergeCell ref="B17:L17"/>
    <mergeCell ref="N17:P17"/>
    <mergeCell ref="Q17:R17"/>
    <mergeCell ref="S17:U17"/>
    <mergeCell ref="V17:AC17"/>
    <mergeCell ref="X20:Y20"/>
    <mergeCell ref="C23:D23"/>
    <mergeCell ref="E23:F23"/>
    <mergeCell ref="G23:H23"/>
    <mergeCell ref="I23:O23"/>
    <mergeCell ref="P23:W23"/>
    <mergeCell ref="Y23:Y24"/>
    <mergeCell ref="C24:D24"/>
    <mergeCell ref="E24:F24"/>
    <mergeCell ref="G24:H24"/>
    <mergeCell ref="Y25:Y26"/>
    <mergeCell ref="C26:D26"/>
    <mergeCell ref="E26:F26"/>
    <mergeCell ref="G26:H26"/>
    <mergeCell ref="I26:O26"/>
    <mergeCell ref="P26:W26"/>
    <mergeCell ref="I24:O24"/>
    <mergeCell ref="P24:W24"/>
    <mergeCell ref="C25:D25"/>
    <mergeCell ref="E25:F25"/>
    <mergeCell ref="G25:H25"/>
    <mergeCell ref="I25:O25"/>
    <mergeCell ref="P25:W25"/>
    <mergeCell ref="C27:D27"/>
    <mergeCell ref="E27:F27"/>
    <mergeCell ref="G27:H27"/>
    <mergeCell ref="I27:O27"/>
    <mergeCell ref="P27:W27"/>
    <mergeCell ref="C28:D28"/>
    <mergeCell ref="E28:F28"/>
    <mergeCell ref="G28:H28"/>
    <mergeCell ref="I28:O28"/>
    <mergeCell ref="P28:W28"/>
    <mergeCell ref="Y30:Y31"/>
    <mergeCell ref="C31:D31"/>
    <mergeCell ref="E31:F31"/>
    <mergeCell ref="G31:H31"/>
    <mergeCell ref="I31:O31"/>
    <mergeCell ref="AC28:AD28"/>
    <mergeCell ref="C29:D29"/>
    <mergeCell ref="E29:F29"/>
    <mergeCell ref="G29:H29"/>
    <mergeCell ref="I29:O29"/>
    <mergeCell ref="P29:W29"/>
    <mergeCell ref="P31:W31"/>
    <mergeCell ref="C32:D32"/>
    <mergeCell ref="E32:F32"/>
    <mergeCell ref="G32:H32"/>
    <mergeCell ref="I32:O32"/>
    <mergeCell ref="P32:W32"/>
    <mergeCell ref="C30:D30"/>
    <mergeCell ref="E30:F30"/>
    <mergeCell ref="G30:H30"/>
    <mergeCell ref="I30:O30"/>
    <mergeCell ref="P30:W30"/>
    <mergeCell ref="Z34:AJ34"/>
    <mergeCell ref="X35:Y35"/>
    <mergeCell ref="X36:Y36"/>
    <mergeCell ref="B38:C38"/>
    <mergeCell ref="D38:AD38"/>
    <mergeCell ref="B39:C39"/>
    <mergeCell ref="D39:AD39"/>
    <mergeCell ref="C33:D33"/>
    <mergeCell ref="E33:F33"/>
    <mergeCell ref="G33:H33"/>
    <mergeCell ref="I33:O33"/>
    <mergeCell ref="P33:W33"/>
    <mergeCell ref="B34:W34"/>
    <mergeCell ref="D44:AA44"/>
    <mergeCell ref="B45:C45"/>
    <mergeCell ref="D45:AD45"/>
    <mergeCell ref="B46:C46"/>
    <mergeCell ref="D46:AD46"/>
    <mergeCell ref="B40:C40"/>
    <mergeCell ref="D40:AD40"/>
    <mergeCell ref="B41:C41"/>
    <mergeCell ref="D41:AD41"/>
    <mergeCell ref="D42:AD42"/>
    <mergeCell ref="D43:AA43"/>
  </mergeCells>
  <phoneticPr fontId="1"/>
  <conditionalFormatting sqref="V13:AC13">
    <cfRule type="containsBlanks" dxfId="6" priority="5" stopIfTrue="1">
      <formula>LEN(TRIM(V13))=0</formula>
    </cfRule>
    <cfRule type="expression" dxfId="5" priority="6" stopIfTrue="1">
      <formula>"isblank(U11)"</formula>
    </cfRule>
  </conditionalFormatting>
  <conditionalFormatting sqref="V11 Z18 AB18 K11">
    <cfRule type="containsBlanks" dxfId="4" priority="7">
      <formula>LEN(TRIM(K11))=0</formula>
    </cfRule>
  </conditionalFormatting>
  <conditionalFormatting sqref="Y34">
    <cfRule type="cellIs" dxfId="3" priority="2" operator="greaterThan">
      <formula>9</formula>
    </cfRule>
    <cfRule type="cellIs" dxfId="2" priority="3" operator="greaterThan">
      <formula>9</formula>
    </cfRule>
  </conditionalFormatting>
  <conditionalFormatting sqref="C32:H33 X23:Y26 X29:Y33 E25:H26">
    <cfRule type="containsBlanks" dxfId="1" priority="4">
      <formula>LEN(TRIM(C23))=0</formula>
    </cfRule>
  </conditionalFormatting>
  <conditionalFormatting sqref="X23:X33">
    <cfRule type="cellIs" dxfId="0" priority="1" operator="greaterThan">
      <formula>7</formula>
    </cfRule>
  </conditionalFormatting>
  <dataValidations count="3">
    <dataValidation type="whole" allowBlank="1" showInputMessage="1" showErrorMessage="1" sqref="X23:X33">
      <formula1>1</formula1>
      <formula2>7</formula2>
    </dataValidation>
    <dataValidation type="whole" allowBlank="1" showInputMessage="1" showErrorMessage="1" sqref="Y23:Y33">
      <formula1>1</formula1>
      <formula2>2</formula2>
    </dataValidation>
    <dataValidation type="list" allowBlank="1" showInputMessage="1" showErrorMessage="1" sqref="V13:AC13">
      <formula1>$BP$8:$BP$12</formula1>
    </dataValidation>
  </dataValidations>
  <pageMargins left="1.1811023622047245" right="0.78740157480314965" top="0.59055118110236227" bottom="0.59055118110236227" header="0.31496062992125984" footer="0.31496062992125984"/>
  <pageSetup paperSize="9" scale="74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拠１</vt:lpstr>
      <vt:lpstr>拠２</vt:lpstr>
      <vt:lpstr>中　拠3(A)</vt:lpstr>
      <vt:lpstr>中　拠3(B) </vt:lpstr>
      <vt:lpstr>中　拠3(C)  </vt:lpstr>
      <vt:lpstr>拠１!Print_Area</vt:lpstr>
      <vt:lpstr>拠２!Print_Area</vt:lpstr>
      <vt:lpstr>'中　拠3(A)'!Print_Area</vt:lpstr>
      <vt:lpstr>'中　拠3(B) '!Print_Area</vt:lpstr>
      <vt:lpstr>'中　拠3(C)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　和美</dc:creator>
  <cp:lastModifiedBy>Windows ユーザー</cp:lastModifiedBy>
  <cp:lastPrinted>2022-03-10T00:08:55Z</cp:lastPrinted>
  <dcterms:created xsi:type="dcterms:W3CDTF">2011-02-17T01:52:18Z</dcterms:created>
  <dcterms:modified xsi:type="dcterms:W3CDTF">2023-04-04T09:02:05Z</dcterms:modified>
</cp:coreProperties>
</file>