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72.17.11.95\環境整備課\32_上下水道\03 簡易水道\96.　調査等\【R4調査】\公営企業に係る「経営比較分析表」の分析等について\【経営比較分析表】2021_325252_47_1718\"/>
    </mc:Choice>
  </mc:AlternateContent>
  <xr:revisionPtr revIDLastSave="0" documentId="13_ncr:1_{403C17A8-CF0B-4440-B6CB-70BCB374D645}" xr6:coauthVersionLast="47" xr6:coauthVersionMax="47" xr10:uidLastSave="{00000000-0000-0000-0000-000000000000}"/>
  <workbookProtection workbookAlgorithmName="SHA-512" workbookHashValue="b5ybB50IJNcyo6Fufvjh0Ov1FZ9tJfI/c8r6GROkWgq8KqvYflf/n1x+2KBA9n1y35GtkxA71RywYHxGBkASIg==" workbookSaltValue="NwvZ2bbExVILeKHKYpRqxw=="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Q6" i="5"/>
  <c r="P6" i="5"/>
  <c r="P10" i="4" s="1"/>
  <c r="O6" i="5"/>
  <c r="I10" i="4" s="1"/>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AT10" i="4"/>
  <c r="AL10" i="4"/>
  <c r="AD10" i="4"/>
  <c r="W10" i="4"/>
  <c r="B10" i="4"/>
  <c r="BB8" i="4"/>
  <c r="AL8" i="4"/>
  <c r="AD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<sst xmlns="http://schemas.openxmlformats.org/spreadsheetml/2006/main" count="236" uniqueCount="120">
  <si>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</si>
  <si>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</si>
  <si>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</si>
  <si>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</si>
  <si>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</si>
  <si>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</si>
  <si>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</si>
  <si>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</si>
  <si>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</si>
  <si>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</si>
  <si>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</si>
  <si>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</si>
  <si>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</si>
  <si>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</si>
  <si>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</si>
  <si>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</si>
  <si>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</si>
  <si>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</si>
  <si>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</si>
  <si>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</si>
  <si>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</si>
  <si>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</si>
  <si>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</si>
  <si>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</si>
  <si>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</si>
  <si>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</si>
  <si>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</si>
  <si>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</si>
  <si>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</si>
  <si>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</si>
  <si>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</si>
  <si>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</si>
  <si>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</si>
  <si>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</si>
  <si>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</si>
  <si>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</si>
  <si>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</si>
  <si>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</si>
  <si>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</si>
  <si>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</si>
  <si>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</si>
  <si>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</si>
  <si>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</si>
  <si>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</si>
  <si>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</si>
  <si>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</si>
  <si>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</si>
  <si>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</si>
  <si>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</si>
  <si>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</si>
  <si>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</si>
  <si>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</si>
  <si>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</si>
  <si>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</si>
  <si>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</si>
  <si>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</si>
  <si>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</si>
  <si>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</si>
  <si>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</si>
  <si>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</si>
  <si>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</si>
  <si>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</si>
  <si>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</si>
  <si>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</si>
  <si>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</si>
  <si>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</si>
  <si>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</si>
  <si>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</si>
  <si>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</si>
  <si>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</si>
  <si>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</si>
  <si>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</si>
  <si>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</si>
  <si>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</si>
  <si>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</si>
  <si>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</si>
  <si>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</si>
  <si>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</si>
  <si>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</si>
  <si>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</si>
  <si>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</si>
  <si>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</si>
  <si>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</si>
  <si>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</si>
  <si>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</si>
  <si>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</si>
  <si>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</si>
  <si>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</si>
  <si>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</si>
  <si>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</si>
  <si>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</si>
  <si>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</si>
  <si>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</si>
  <si>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</si>
  <si>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</si>
  <si>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</si>
  <si>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</si>
  <si>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</si>
  <si>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</si>
  <si>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</si>
  <si>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</si>
  <si>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</si>
  <si>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</si>
  <si>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</si>
  <si>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</si>
  <si>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</si>
  <si>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</si>
  <si>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</si>
  <si>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</si>
  <si>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</si>
  <si>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</si>
  <si>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</si>
  <si>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</si>
  <si>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</si>
  <si>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</si>
  <si>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</si>
  <si>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</si>
  <si>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下水道事業は、家庭や事業所などから排出される汚水を処理することで、公衆衛生の向上・公共用水域の水質保全に貢献する重要な役割を担っています。
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</si>
  <si>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[①収益的収支比率］は、過去５年間で４０％台から３０％台で推移しており、引き続き一般会計からの繰入金の補填が必要な状態であり経営改善に向けた取組を進めていく必要があります。
［④企業債残高対給水収益比率］は、類似団体と比較すると高い傾向にあります。これは企業債の償還期間が比較的長く、減少しにいくこと等が考えられます。今後は人口減少や施設の老朽化などが進行するため、企業債も増加する予想であり、更なる経営努力が必要となります。　　　　　　　　　　　　　　　　　　　　　　　　　　　　　　　　　　　　　　　　　　　　 　　　　　　　　　　　　　　　　　　　　　　　　[⑤施設利用率][⑥汚水処理原価]は類似団体の平均値を下回っていますが、更なる改善に向けて努力を続けて参ります。　
[⑦施設利用率][⑧水洗化率]は類似団体の平均値を上回っていますが、更なる改善に向けて努力を続けて参ります。
　　　　　　　　　　　　　　　　　　　　　　　　　　　　　　　　　　　　　　　　　　　　　　　　　　　　　本町は、令和８年度までの経営見通しや投資計画に基づく「経営戦略」を策定済であり、この経営戦略を適切にローリングしていくことで健全な経営に取り組んでいきます。</t>
    <rPh sb="391" eb="393">
      <t>オスイ</t>
    </rPh>
    <rPh sb="393" eb="395">
      <t>ショリ</t>
    </rPh>
    <rPh sb="395" eb="397">
      <t>ゲンカ</t>
    </rPh>
    <rPh sb="408" eb="409">
      <t>シタ</t>
    </rPh>
    <rPh sb="441" eb="446">
      <t>シセツリヨウリツ</t>
    </rPh>
    <phoneticPr fontId="4"/>
  </si>
  <si>
    <t>　管渠については、完成から１０数年程度とまだ更新までは期間があるため、管渠の更新工事の予定はしておりません。その他機械・設備については、長寿命化支援事業を計画的に実施していくことにより、設備の適切な管理に努め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</si>
</sst>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A8-4D0A-8892-DF1CB276B4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DCA8-4D0A-8892-DF1CB276B4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47.76</c:v>
                </c:pt>
                <c:pt idx="1">
                  <c:v>47.06</c:v>
                </c:pt>
                <c:pt idx="2">
                  <c:v>49.06</c:v>
                </c:pt>
                <c:pt idx="3">
                  <c:v>49.06</c:v>
                </c:pt>
                <c:pt idx="4">
                  <c:v>50.59</c:v>
                </c:pt>
              </c:numCache>
            </c:numRef>
          </c:val>
          <c:extLst>
            <c:ext xmlns:c16="http://schemas.microsoft.com/office/drawing/2014/chart" uri="{C3380CC4-5D6E-409C-BE32-E72D297353CC}">
              <c16:uniqueId val="{00000000-E7D4-42F7-AE54-E4E3119310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7D4-42F7-AE54-E4E3119310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81.7</c:v>
                </c:pt>
                <c:pt idx="1">
                  <c:v>85.62</c:v>
                </c:pt>
                <c:pt idx="2">
                  <c:v>85.43</c:v>
                </c:pt>
                <c:pt idx="3">
                  <c:v>85.58</c:v>
                </c:pt>
                <c:pt idx="4">
                  <c:v>85.55</c:v>
                </c:pt>
              </c:numCache>
            </c:numRef>
          </c:val>
          <c:extLst>
            <c:ext xmlns:c16="http://schemas.microsoft.com/office/drawing/2014/chart" uri="{C3380CC4-5D6E-409C-BE32-E72D297353CC}">
              <c16:uniqueId val="{00000000-CFEE-407B-9620-EDEA84E406B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CFEE-407B-9620-EDEA84E406B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37.880000000000003</c:v>
                </c:pt>
                <c:pt idx="1">
                  <c:v>37.56</c:v>
                </c:pt>
                <c:pt idx="2">
                  <c:v>39.61</c:v>
                </c:pt>
                <c:pt idx="3">
                  <c:v>37.08</c:v>
                </c:pt>
                <c:pt idx="4">
                  <c:v>38</c:v>
                </c:pt>
              </c:numCache>
            </c:numRef>
          </c:val>
          <c:extLst>
            <c:ext xmlns:c16="http://schemas.microsoft.com/office/drawing/2014/chart" uri="{C3380CC4-5D6E-409C-BE32-E72D297353CC}">
              <c16:uniqueId val="{00000000-D5DE-41EC-90EB-12ACF3392A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E-41EC-90EB-12ACF3392A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DB-4FD6-A1D1-503CF2077D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B-4FD6-A1D1-503CF2077D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0E-4C0F-99DE-CB3874E364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0E-4C0F-99DE-CB3874E364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F-4CD0-8905-5222EA1358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F-4CD0-8905-5222EA1358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C3-4881-B90C-635617B31E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3-4881-B90C-635617B31E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5806.11</c:v>
                </c:pt>
                <c:pt idx="1">
                  <c:v>5564.88</c:v>
                </c:pt>
                <c:pt idx="2">
                  <c:v>5683</c:v>
                </c:pt>
                <c:pt idx="3">
                  <c:v>5452.58</c:v>
                </c:pt>
                <c:pt idx="4">
                  <c:v>5255.75</c:v>
                </c:pt>
              </c:numCache>
            </c:numRef>
          </c:val>
          <c:extLst>
            <c:ext xmlns:c16="http://schemas.microsoft.com/office/drawing/2014/chart" uri="{C3380CC4-5D6E-409C-BE32-E72D297353CC}">
              <c16:uniqueId val="{00000000-0562-4F56-A276-6D836D1911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0562-4F56-A276-6D836D1911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75.02</c:v>
                </c:pt>
                <c:pt idx="1">
                  <c:v>72.069999999999993</c:v>
                </c:pt>
                <c:pt idx="2">
                  <c:v>60.31</c:v>
                </c:pt>
                <c:pt idx="3">
                  <c:v>62.26</c:v>
                </c:pt>
                <c:pt idx="4">
                  <c:v>58.76</c:v>
                </c:pt>
              </c:numCache>
            </c:numRef>
          </c:val>
          <c:extLst>
            <c:ext xmlns:c16="http://schemas.microsoft.com/office/drawing/2014/chart" uri="{C3380CC4-5D6E-409C-BE32-E72D297353CC}">
              <c16:uniqueId val="{00000000-EF58-40B9-8086-9238795D63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F58-40B9-8086-9238795D63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284.37</c:v>
                </c:pt>
                <c:pt idx="1">
                  <c:v>307.69</c:v>
                </c:pt>
                <c:pt idx="2">
                  <c:v>366.74</c:v>
                </c:pt>
                <c:pt idx="3">
                  <c:v>361.53</c:v>
                </c:pt>
                <c:pt idx="4">
                  <c:v>368.2</c:v>
                </c:pt>
              </c:numCache>
            </c:numRef>
          </c:val>
          <c:extLst>
            <c:ext xmlns:c16="http://schemas.microsoft.com/office/drawing/2014/chart" uri="{C3380CC4-5D6E-409C-BE32-E72D297353CC}">
              <c16:uniqueId val="{00000000-3975-4FFB-9DB3-8DAF7CB8ED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3975-4FFB-9DB3-8DAF7CB8ED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16"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海士町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2242</v>
      </c>
      <c r="AM8" s="42"/>
      <c r="AN8" s="42"/>
      <c r="AO8" s="42"/>
      <c r="AP8" s="42"/>
      <c r="AQ8" s="42"/>
      <c r="AR8" s="42"/>
      <c r="AS8" s="42"/>
      <c r="AT8" s="35">
        <f>データ!T6</f>
        <v>33.44</v>
      </c>
      <c r="AU8" s="35"/>
      <c r="AV8" s="35"/>
      <c r="AW8" s="35"/>
      <c r="AX8" s="35"/>
      <c r="AY8" s="35"/>
      <c r="AZ8" s="35"/>
      <c r="BA8" s="35"/>
      <c r="BB8" s="35">
        <f>データ!U6</f>
        <v>67.05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64.5</v>
      </c>
      <c r="Q10" s="35"/>
      <c r="R10" s="35"/>
      <c r="S10" s="35"/>
      <c r="T10" s="35"/>
      <c r="U10" s="35"/>
      <c r="V10" s="35"/>
      <c r="W10" s="35">
        <f>データ!Q6</f>
        <v>100</v>
      </c>
      <c r="X10" s="35"/>
      <c r="Y10" s="35"/>
      <c r="Z10" s="35"/>
      <c r="AA10" s="35"/>
      <c r="AB10" s="35"/>
      <c r="AC10" s="35"/>
      <c r="AD10" s="42">
        <f>データ!R6</f>
        <v>4210</v>
      </c>
      <c r="AE10" s="42"/>
      <c r="AF10" s="42"/>
      <c r="AG10" s="42"/>
      <c r="AH10" s="42"/>
      <c r="AI10" s="42"/>
      <c r="AJ10" s="42"/>
      <c r="AK10" s="2"/>
      <c r="AL10" s="42">
        <f>データ!V6</f>
        <v>1426</v>
      </c>
      <c r="AM10" s="42"/>
      <c r="AN10" s="42"/>
      <c r="AO10" s="42"/>
      <c r="AP10" s="42"/>
      <c r="AQ10" s="42"/>
      <c r="AR10" s="42"/>
      <c r="AS10" s="42"/>
      <c r="AT10" s="35">
        <f>データ!W6</f>
        <v>0.71</v>
      </c>
      <c r="AU10" s="35"/>
      <c r="AV10" s="35"/>
      <c r="AW10" s="35"/>
      <c r="AX10" s="35"/>
      <c r="AY10" s="35"/>
      <c r="AZ10" s="35"/>
      <c r="BA10" s="35"/>
      <c r="BB10" s="35">
        <f>データ!X6</f>
        <v>2008.45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W/uClltNBP0B9hP3RN1oiSr1prheDIk2C/HX/rDa1ZBUpWnszVM/PI3aW22qHUOJ8r1JwqyLrYDBnX1d4L7Akg==" saltValue="TzWgzuwvMxOd9ZXyg97+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325252</v>
      </c>
      <c r="D6" s="19">
        <f t="shared" si="3"/>
        <v>47</v>
      </c>
      <c r="E6" s="19">
        <f t="shared" si="3"/>
        <v>17</v>
      </c>
      <c r="F6" s="19">
        <f t="shared" si="3"/>
        <v>4</v>
      </c>
      <c r="G6" s="19">
        <f t="shared" si="3"/>
        <v>0</v>
      </c>
      <c r="H6" s="19" t="str">
        <f t="shared" si="3"/>
        <v>島根県　海士町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64.5</v>
      </c>
      <c r="Q6" s="20">
        <f t="shared" si="3"/>
        <v>100</v>
      </c>
      <c r="R6" s="20">
        <f t="shared" si="3"/>
        <v>4210</v>
      </c>
      <c r="S6" s="20">
        <f t="shared" si="3"/>
        <v>2242</v>
      </c>
      <c r="T6" s="20">
        <f t="shared" si="3"/>
        <v>33.44</v>
      </c>
      <c r="U6" s="20">
        <f t="shared" si="3"/>
        <v>67.05</v>
      </c>
      <c r="V6" s="20">
        <f t="shared" si="3"/>
        <v>1426</v>
      </c>
      <c r="W6" s="20">
        <f t="shared" si="3"/>
        <v>0.71</v>
      </c>
      <c r="X6" s="20">
        <f t="shared" si="3"/>
        <v>2008.45</v>
      </c>
      <c r="Y6" s="21">
        <f>IF(Y7="",NA(),Y7)</f>
        <v>37.880000000000003</v>
      </c>
      <c r="Z6" s="21">
        <f t="shared" ref="Z6:AH6" si="4">IF(Z7="",NA(),Z7)</f>
        <v>37.56</v>
      </c>
      <c r="AA6" s="21">
        <f t="shared" si="4"/>
        <v>39.61</v>
      </c>
      <c r="AB6" s="21">
        <f t="shared" si="4"/>
        <v>37.08</v>
      </c>
      <c r="AC6" s="21">
        <f t="shared" si="4"/>
        <v>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5806.11</v>
      </c>
      <c r="BG6" s="21">
        <f t="shared" ref="BG6:BO6" si="7">IF(BG7="",NA(),BG7)</f>
        <v>5564.88</v>
      </c>
      <c r="BH6" s="21">
        <f t="shared" si="7"/>
        <v>5683</v>
      </c>
      <c r="BI6" s="21">
        <f t="shared" si="7"/>
        <v>5452.58</v>
      </c>
      <c r="BJ6" s="21">
        <f t="shared" si="7"/>
        <v>5255.75</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75.02</v>
      </c>
      <c r="BR6" s="21">
        <f t="shared" ref="BR6:BZ6" si="8">IF(BR7="",NA(),BR7)</f>
        <v>72.069999999999993</v>
      </c>
      <c r="BS6" s="21">
        <f t="shared" si="8"/>
        <v>60.31</v>
      </c>
      <c r="BT6" s="21">
        <f t="shared" si="8"/>
        <v>62.26</v>
      </c>
      <c r="BU6" s="21">
        <f t="shared" si="8"/>
        <v>58.76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284.37</v>
      </c>
      <c r="CC6" s="21">
        <f t="shared" ref="CC6:CK6" si="9">IF(CC7="",NA(),CC7)</f>
        <v>307.69</v>
      </c>
      <c r="CD6" s="21">
        <f t="shared" si="9"/>
        <v>366.74</v>
      </c>
      <c r="CE6" s="21">
        <f t="shared" si="9"/>
        <v>361.53</v>
      </c>
      <c r="CF6" s="21">
        <f t="shared" si="9"/>
        <v>368.2</v>
      </c>
      <c r="CG6" s="21">
        <f t="shared" si="9"/>
        <v>221.81</v>
      </c>
      <c r="CH6" s="21">
        <f t="shared" si="9"/>
        <v>230.02</v>
      </c>
      <c r="CI6" s="21">
        <f t="shared" si="9"/>
        <v>228.47</v>
      </c>
      <c r="CJ6" s="21">
        <f t="shared" si="9"/>
        <v>224.88</v>
      </c>
      <c r="CK6" s="21">
        <f t="shared" si="9"/>
        <v>228.64</v>
      </c>
      <c r="CL6" s="20" t="str">
        <f>IF(CL7="","",IF(CL7="-","【-】","【"&amp;SUBSTITUTE(TEXT(CL7,"#,##0.00"),"-","△")&amp;"】"))</f>
        <v>【216.39】</v>
      </c>
      <c r="CM6" s="21">
        <f>IF(CM7="",NA(),CM7)</f>
        <v>47.76</v>
      </c>
      <c r="CN6" s="21">
        <f t="shared" ref="CN6:CV6" si="10">IF(CN7="",NA(),CN7)</f>
        <v>47.06</v>
      </c>
      <c r="CO6" s="21">
        <f t="shared" si="10"/>
        <v>49.06</v>
      </c>
      <c r="CP6" s="21">
        <f t="shared" si="10"/>
        <v>49.06</v>
      </c>
      <c r="CQ6" s="21">
        <f t="shared" si="10"/>
        <v>50.59</v>
      </c>
      <c r="CR6" s="21">
        <f t="shared" si="10"/>
        <v>43.36</v>
      </c>
      <c r="CS6" s="21">
        <f t="shared" si="10"/>
        <v>42.56</v>
      </c>
      <c r="CT6" s="21">
        <f t="shared" si="10"/>
        <v>42.47</v>
      </c>
      <c r="CU6" s="21">
        <f t="shared" si="10"/>
        <v>42.4</v>
      </c>
      <c r="CV6" s="21">
        <f t="shared" si="10"/>
        <v>42.28</v>
      </c>
      <c r="CW6" s="20" t="str">
        <f>IF(CW7="","",IF(CW7="-","【-】","【"&amp;SUBSTITUTE(TEXT(CW7,"#,##0.00"),"-","△")&amp;"】"))</f>
        <v>【42.57】</v>
      </c>
      <c r="CX6" s="21">
        <f>IF(CX7="",NA(),CX7)</f>
        <v>81.7</v>
      </c>
      <c r="CY6" s="21">
        <f t="shared" ref="CY6:DG6" si="11">IF(CY7="",NA(),CY7)</f>
        <v>85.62</v>
      </c>
      <c r="CZ6" s="21">
        <f t="shared" si="11"/>
        <v>85.43</v>
      </c>
      <c r="DA6" s="21">
        <f t="shared" si="11"/>
        <v>85.58</v>
      </c>
      <c r="DB6" s="21">
        <f t="shared" si="11"/>
        <v>85.55</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325252</v>
      </c>
      <c r="D7" s="23">
        <v>47</v>
      </c>
      <c r="E7" s="23">
        <v>17</v>
      </c>
      <c r="F7" s="23">
        <v>4</v>
      </c>
      <c r="G7" s="23">
        <v>0</v>
      </c>
      <c r="H7" s="23" t="s">
        <v>98</v>
      </c>
      <c r="I7" s="23" t="s">
        <v>99</v>
      </c>
      <c r="J7" s="23" t="s">
        <v>100</v>
      </c>
      <c r="K7" s="23" t="s">
        <v>101</v>
      </c>
      <c r="L7" s="23" t="s">
        <v>102</v>
      </c>
      <c r="M7" s="23" t="s">
        <v>103</v>
      </c>
      <c r="N7" s="24" t="s">
        <v>104</v>
      </c>
      <c r="O7" s="24" t="s">
        <v>105</v>
      </c>
      <c r="P7" s="24">
        <v>64.5</v>
      </c>
      <c r="Q7" s="24">
        <v>100</v>
      </c>
      <c r="R7" s="24">
        <v>4210</v>
      </c>
      <c r="S7" s="24">
        <v>2242</v>
      </c>
      <c r="T7" s="24">
        <v>33.44</v>
      </c>
      <c r="U7" s="24">
        <v>67.05</v>
      </c>
      <c r="V7" s="24">
        <v>1426</v>
      </c>
      <c r="W7" s="24">
        <v>0.71</v>
      </c>
      <c r="X7" s="24">
        <v>2008.45</v>
      </c>
      <c r="Y7" s="24">
        <v>37.880000000000003</v>
      </c>
      <c r="Z7" s="24">
        <v>37.56</v>
      </c>
      <c r="AA7" s="24">
        <v>39.61</v>
      </c>
      <c r="AB7" s="24">
        <v>37.08</v>
      </c>
      <c r="AC7" s="24">
        <v>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5806.11</v>
      </c>
      <c r="BG7" s="24">
        <v>5564.88</v>
      </c>
      <c r="BH7" s="24">
        <v>5683</v>
      </c>
      <c r="BI7" s="24">
        <v>5452.58</v>
      </c>
      <c r="BJ7" s="24">
        <v>5255.75</v>
      </c>
      <c r="BK7" s="24">
        <v>1243.71</v>
      </c>
      <c r="BL7" s="24">
        <v>1194.1500000000001</v>
      </c>
      <c r="BM7" s="24">
        <v>1206.79</v>
      </c>
      <c r="BN7" s="24">
        <v>1258.43</v>
      </c>
      <c r="BO7" s="24">
        <v>1163.75</v>
      </c>
      <c r="BP7" s="24">
        <v>1201.79</v>
      </c>
      <c r="BQ7" s="24">
        <v>75.02</v>
      </c>
      <c r="BR7" s="24">
        <v>72.069999999999993</v>
      </c>
      <c r="BS7" s="24">
        <v>60.31</v>
      </c>
      <c r="BT7" s="24">
        <v>62.26</v>
      </c>
      <c r="BU7" s="24">
        <v>58.76</v>
      </c>
      <c r="BV7" s="24">
        <v>74.3</v>
      </c>
      <c r="BW7" s="24">
        <v>72.260000000000005</v>
      </c>
      <c r="BX7" s="24">
        <v>71.84</v>
      </c>
      <c r="BY7" s="24">
        <v>73.36</v>
      </c>
      <c r="BZ7" s="24">
        <v>72.599999999999994</v>
      </c>
      <c r="CA7" s="24">
        <v>75.31</v>
      </c>
      <c r="CB7" s="24">
        <v>284.37</v>
      </c>
      <c r="CC7" s="24">
        <v>307.69</v>
      </c>
      <c r="CD7" s="24">
        <v>366.74</v>
      </c>
      <c r="CE7" s="24">
        <v>361.53</v>
      </c>
      <c r="CF7" s="24">
        <v>368.2</v>
      </c>
      <c r="CG7" s="24">
        <v>221.81</v>
      </c>
      <c r="CH7" s="24">
        <v>230.02</v>
      </c>
      <c r="CI7" s="24">
        <v>228.47</v>
      </c>
      <c r="CJ7" s="24">
        <v>224.88</v>
      </c>
      <c r="CK7" s="24">
        <v>228.64</v>
      </c>
      <c r="CL7" s="24">
        <v>216.39</v>
      </c>
      <c r="CM7" s="24">
        <v>47.76</v>
      </c>
      <c r="CN7" s="24">
        <v>47.06</v>
      </c>
      <c r="CO7" s="24">
        <v>49.06</v>
      </c>
      <c r="CP7" s="24">
        <v>49.06</v>
      </c>
      <c r="CQ7" s="24">
        <v>50.59</v>
      </c>
      <c r="CR7" s="24">
        <v>43.36</v>
      </c>
      <c r="CS7" s="24">
        <v>42.56</v>
      </c>
      <c r="CT7" s="24">
        <v>42.47</v>
      </c>
      <c r="CU7" s="24">
        <v>42.4</v>
      </c>
      <c r="CV7" s="24">
        <v>42.28</v>
      </c>
      <c r="CW7" s="24">
        <v>42.57</v>
      </c>
      <c r="CX7" s="24">
        <v>81.7</v>
      </c>
      <c r="CY7" s="24">
        <v>85.62</v>
      </c>
      <c r="CZ7" s="24">
        <v>85.43</v>
      </c>
      <c r="DA7" s="24">
        <v>85.58</v>
      </c>
      <c r="DB7" s="24">
        <v>85.55</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昌臣</cp:lastModifiedBy>
  <cp:lastPrinted>2023-02-16T02:56:40Z</cp:lastPrinted>
  <dcterms:created xsi:type="dcterms:W3CDTF">2022-12-01T01:52:24Z</dcterms:created>
  <dcterms:modified xsi:type="dcterms:W3CDTF">2023-02-16T04:02:35Z</dcterms:modified>
  <cp:category/>
</cp:coreProperties>
</file>