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2下水道係\下水\決算統計\R4決算統計算関係\2021 経営比較分析表\修正　美郷町法非適下水【経営比較分析表】2021_324485_47_1718\【経営比較分析表】2021_324485_47_1718\"/>
    </mc:Choice>
  </mc:AlternateContent>
  <workbookProtection workbookAlgorithmName="SHA-512" workbookHashValue="H2MEj5H1p9WKI3P2n09/5gb11K9RkrQnzjvTt8NjPGuuJJS6x4PpnKdvYwLNyqqadzzlnFhcmwk28WVwH9TRgA==" workbookSaltValue="jVlcXWtqf8EeIYVW8tJ6Gw==" workbookSpinCount="100000" lockStructure="1"/>
  <bookViews>
    <workbookView xWindow="0" yWindow="0" windowWidth="15360" windowHeight="7632"/>
  </bookViews>
  <sheets>
    <sheet name="法非適用_下水道事業" sheetId="4" r:id="rId1"/>
    <sheet name="データ" sheetId="5" state="hidden" r:id="rId2"/>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<sst xmlns="http://schemas.openxmlformats.org/spreadsheetml/2006/main" count="236" uniqueCount="120">
  <si>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</si>
  <si>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</si>
  <si>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</si>
  <si>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</si>
  <si>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</si>
  <si>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</si>
  <si>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</si>
  <si>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</si>
  <si>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</si>
  <si>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</si>
  <si>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</si>
  <si>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</si>
  <si>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</si>
  <si>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</si>
  <si>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</si>
  <si>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</si>
  <si>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</si>
  <si>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</si>
  <si>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</si>
  <si>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</si>
  <si>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</si>
  <si>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</si>
  <si>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</si>
  <si>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</si>
  <si>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</si>
  <si>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</si>
  <si>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</si>
  <si>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</si>
  <si>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</si>
  <si>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</si>
  <si>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</si>
  <si>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</si>
  <si>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</si>
  <si>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</si>
  <si>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</si>
  <si>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</si>
  <si>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</si>
  <si>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</si>
  <si>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</si>
  <si>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</si>
  <si>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</si>
  <si>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</si>
  <si>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</si>
  <si>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</si>
  <si>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</si>
  <si>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</si>
  <si>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</si>
  <si>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</si>
  <si>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</si>
  <si>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</si>
  <si>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</si>
  <si>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</si>
  <si>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</si>
  <si>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</si>
  <si>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</si>
  <si>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</si>
  <si>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</si>
  <si>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</si>
  <si>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</si>
  <si>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</si>
  <si>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</si>
  <si>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</si>
  <si>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</si>
  <si>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</si>
  <si>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</si>
  <si>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</si>
  <si>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</si>
  <si>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</si>
  <si>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</si>
  <si>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</si>
  <si>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</si>
  <si>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</si>
  <si>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</si>
  <si>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</si>
  <si>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</si>
  <si>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</si>
  <si>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</si>
  <si>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</si>
  <si>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</si>
  <si>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</si>
  <si>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</si>
  <si>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</si>
  <si>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</si>
  <si>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</si>
  <si>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</si>
  <si>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</si>
  <si>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</si>
  <si>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</si>
  <si>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</si>
  <si>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</si>
  <si>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</si>
  <si>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</si>
  <si>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</si>
  <si>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</si>
  <si>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</si>
  <si>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</si>
  <si>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</si>
  <si>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</si>
  <si>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美郷町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</si>
  <si>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</si>
  <si>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</si>
  <si>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</si>
  <si>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</si>
  <si>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</si>
  <si>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</si>
  <si>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</si>
  <si>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</si>
  <si>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</si>
  <si>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</si>
  <si>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</si>
  <si>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</si>
  <si>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</si>
  <si>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</si>
  <si>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</si>
  <si>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</si>
  <si>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</si>
  <si>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</si>
  <si>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平成10年4月から供用を開始した施設で、管渠の耐用年数も50年であることから健全な維持管理の下でカメラ調査等行いながら修繕費等の抑制を継続する。しかし、施設機器類の老朽化が進行しており、更新改修を進めて行く。</t>
    <phoneticPr fontId="4"/>
  </si>
  <si>
    <t>Ｈ２８年度よりストックマネジメント基本計画策定業務を実施しておりＲ１年度よりストックマネジメント基本計画に基づき施設修繕を計画的に行っている。なお、人口減少に歯止めがかからないことから、収益的収支や料金水準の適切性並びに費用の効率性を改善する必要と思われる。また、公営企業会計の導入も予定しているため、今後の料金収入を加味し、下水道料金の類似団体及び近隣市町との比較分析を行い、下水道会計経営改善のために料金の値上げも視野に入れた検討が必要となってきている。</t>
    <rPh sb="124" eb="125">
      <t>オモ</t>
    </rPh>
    <phoneticPr fontId="4"/>
  </si>
  <si>
    <r>
      <t>①収益的収支比率は、収入が例年より減り、委託料の支出が増となっため下がり</t>
    </r>
    <r>
      <rPr>
        <sz val="11"/>
        <rFont val="ＭＳ ゴシック"/>
        <family val="3"/>
        <charset val="128"/>
      </rPr>
      <t>⑤経費回収率及び④企業債残高対事業規模比率、⑥汚水処理原価は令和2年より開始したストックマネジメント事業を継続して実施しているため経費が増える傾向にある。⑦施設利用率については、現有施設に比して汚水の処理水量が少なく推移しており⑧水洗化率についても、類似団体の平均値を下回っており、利用率水洗化率を向上させたいが人口減少に歯止めがかからず、料金収入の減少が予測される。また老朽化も進むことからＲ１年度よりストックマネジメント事業を開始しており、更に企業債が増える傾向にある。このことから近い将来において下水道料金の値上げを検討する時期となってきている。　　　　　　</t>
    </r>
    <rPh sb="13" eb="15">
      <t>レイネン</t>
    </rPh>
    <rPh sb="17" eb="18">
      <t>ヘ</t>
    </rPh>
    <rPh sb="20" eb="23">
      <t>イタクリョウ</t>
    </rPh>
    <rPh sb="24" eb="26">
      <t>シシュツ</t>
    </rPh>
    <rPh sb="27" eb="28">
      <t>ゾウ</t>
    </rPh>
    <rPh sb="33" eb="34">
      <t>サ</t>
    </rPh>
    <rPh sb="66" eb="68">
      <t>レイワ</t>
    </rPh>
    <rPh sb="69" eb="70">
      <t>ネン</t>
    </rPh>
    <rPh sb="72" eb="74">
      <t>カイシ</t>
    </rPh>
    <rPh sb="89" eb="91">
      <t>ケイゾク</t>
    </rPh>
    <rPh sb="101" eb="103">
      <t>ケイヒ</t>
    </rPh>
    <rPh sb="104" eb="105">
      <t>フ</t>
    </rPh>
    <rPh sb="107" eb="109">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</si>
</sst>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CC-4437-BC37-58BD7B4FAB9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38CC-4437-BC37-58BD7B4FAB9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27.38</c:v>
                </c:pt>
                <c:pt idx="1">
                  <c:v>25.88</c:v>
                </c:pt>
                <c:pt idx="2">
                  <c:v>28.13</c:v>
                </c:pt>
                <c:pt idx="3">
                  <c:v>26.5</c:v>
                </c:pt>
                <c:pt idx="4">
                  <c:v>25.75</c:v>
                </c:pt>
              </c:numCache>
            </c:numRef>
          </c:val>
          <c:extLst>
            <c:ext xmlns:c16="http://schemas.microsoft.com/office/drawing/2014/chart" uri="{C3380CC4-5D6E-409C-BE32-E72D297353CC}">
              <c16:uniqueId val="{00000000-E984-437F-BD92-8964801CE92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E984-437F-BD92-8964801CE92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77.03</c:v>
                </c:pt>
                <c:pt idx="1">
                  <c:v>77.02</c:v>
                </c:pt>
                <c:pt idx="2">
                  <c:v>77.790000000000006</c:v>
                </c:pt>
                <c:pt idx="3">
                  <c:v>77.98</c:v>
                </c:pt>
                <c:pt idx="4">
                  <c:v>78.89</c:v>
                </c:pt>
              </c:numCache>
            </c:numRef>
          </c:val>
          <c:extLst>
            <c:ext xmlns:c16="http://schemas.microsoft.com/office/drawing/2014/chart" uri="{C3380CC4-5D6E-409C-BE32-E72D297353CC}">
              <c16:uniqueId val="{00000000-3057-4639-B174-CBFD78BDFB3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3057-4639-B174-CBFD78BDFB3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99.28</c:v>
                </c:pt>
                <c:pt idx="1">
                  <c:v>99.65</c:v>
                </c:pt>
                <c:pt idx="2">
                  <c:v>99.33</c:v>
                </c:pt>
                <c:pt idx="3">
                  <c:v>99.7</c:v>
                </c:pt>
                <c:pt idx="4">
                  <c:v>97.23</c:v>
                </c:pt>
              </c:numCache>
            </c:numRef>
          </c:val>
          <c:extLst>
            <c:ext xmlns:c16="http://schemas.microsoft.com/office/drawing/2014/chart" uri="{C3380CC4-5D6E-409C-BE32-E72D297353CC}">
              <c16:uniqueId val="{00000000-5054-44D6-B5BB-EF0FFA237EC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54-44D6-B5BB-EF0FFA237EC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07-4FE4-8A51-527620A950E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07-4FE4-8A51-527620A950E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2F-4874-8668-E2C53B80FB0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2F-4874-8668-E2C53B80FB0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9B-406E-B44A-B0F704DE236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9B-406E-B44A-B0F704DE236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6A-47E6-B3EC-3C910F62D98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6A-47E6-B3EC-3C910F62D98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1348.38</c:v>
                </c:pt>
                <c:pt idx="1">
                  <c:v>1654.62</c:v>
                </c:pt>
                <c:pt idx="2">
                  <c:v>1322.89</c:v>
                </c:pt>
                <c:pt idx="3">
                  <c:v>2306.2800000000002</c:v>
                </c:pt>
                <c:pt idx="4">
                  <c:v>1789.83</c:v>
                </c:pt>
              </c:numCache>
            </c:numRef>
          </c:val>
          <c:extLst>
            <c:ext xmlns:c16="http://schemas.microsoft.com/office/drawing/2014/chart" uri="{C3380CC4-5D6E-409C-BE32-E72D297353CC}">
              <c16:uniqueId val="{00000000-5F39-490F-B33B-E73D6155D3C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5F39-490F-B33B-E73D6155D3C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32.85</c:v>
                </c:pt>
                <c:pt idx="1">
                  <c:v>27.5</c:v>
                </c:pt>
                <c:pt idx="2">
                  <c:v>33.92</c:v>
                </c:pt>
                <c:pt idx="3">
                  <c:v>22.12</c:v>
                </c:pt>
                <c:pt idx="4">
                  <c:v>24.21</c:v>
                </c:pt>
              </c:numCache>
            </c:numRef>
          </c:val>
          <c:extLst>
            <c:ext xmlns:c16="http://schemas.microsoft.com/office/drawing/2014/chart" uri="{C3380CC4-5D6E-409C-BE32-E72D297353CC}">
              <c16:uniqueId val="{00000000-C25F-4651-B44D-0FA039F4806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C25F-4651-B44D-0FA039F4806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530.86</c:v>
                </c:pt>
                <c:pt idx="1">
                  <c:v>646.97</c:v>
                </c:pt>
                <c:pt idx="2">
                  <c:v>492.87</c:v>
                </c:pt>
                <c:pt idx="3">
                  <c:v>820.99</c:v>
                </c:pt>
                <c:pt idx="4">
                  <c:v>742.26</c:v>
                </c:pt>
              </c:numCache>
            </c:numRef>
          </c:val>
          <c:extLst>
            <c:ext xmlns:c16="http://schemas.microsoft.com/office/drawing/2014/chart" uri="{C3380CC4-5D6E-409C-BE32-E72D297353CC}">
              <c16:uniqueId val="{00000000-B3FA-4D68-9A41-DA18ADA620C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B3FA-4D68-9A41-DA18ADA620C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4"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島根県　美郷町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4353</v>
      </c>
      <c r="AM8" s="45"/>
      <c r="AN8" s="45"/>
      <c r="AO8" s="45"/>
      <c r="AP8" s="45"/>
      <c r="AQ8" s="45"/>
      <c r="AR8" s="45"/>
      <c r="AS8" s="45"/>
      <c r="AT8" s="46">
        <f>データ!T6</f>
        <v>282.92</v>
      </c>
      <c r="AU8" s="46"/>
      <c r="AV8" s="46"/>
      <c r="AW8" s="46"/>
      <c r="AX8" s="46"/>
      <c r="AY8" s="46"/>
      <c r="AZ8" s="46"/>
      <c r="BA8" s="46"/>
      <c r="BB8" s="46">
        <f>データ!U6</f>
        <v>15.39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20.420000000000002</v>
      </c>
      <c r="Q10" s="46"/>
      <c r="R10" s="46"/>
      <c r="S10" s="46"/>
      <c r="T10" s="46"/>
      <c r="U10" s="46"/>
      <c r="V10" s="46"/>
      <c r="W10" s="46">
        <f>データ!Q6</f>
        <v>100</v>
      </c>
      <c r="X10" s="46"/>
      <c r="Y10" s="46"/>
      <c r="Z10" s="46"/>
      <c r="AA10" s="46"/>
      <c r="AB10" s="46"/>
      <c r="AC10" s="46"/>
      <c r="AD10" s="45">
        <f>データ!R6</f>
        <v>3060</v>
      </c>
      <c r="AE10" s="45"/>
      <c r="AF10" s="45"/>
      <c r="AG10" s="45"/>
      <c r="AH10" s="45"/>
      <c r="AI10" s="45"/>
      <c r="AJ10" s="45"/>
      <c r="AK10" s="2"/>
      <c r="AL10" s="45">
        <f>データ!V6</f>
        <v>881</v>
      </c>
      <c r="AM10" s="45"/>
      <c r="AN10" s="45"/>
      <c r="AO10" s="45"/>
      <c r="AP10" s="45"/>
      <c r="AQ10" s="45"/>
      <c r="AR10" s="45"/>
      <c r="AS10" s="45"/>
      <c r="AT10" s="46">
        <f>データ!W6</f>
        <v>0.51</v>
      </c>
      <c r="AU10" s="46"/>
      <c r="AV10" s="46"/>
      <c r="AW10" s="46"/>
      <c r="AX10" s="46"/>
      <c r="AY10" s="46"/>
      <c r="AZ10" s="46"/>
      <c r="BA10" s="46"/>
      <c r="BB10" s="46">
        <f>データ!X6</f>
        <v>1727.45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44</v>
      </c>
      <c r="N86" s="12" t="s">
        <v>44</v>
      </c>
      <c r="O86" s="12" t="str">
        <f>データ!EO6</f>
        <v>【0.15】</v>
      </c>
    </row>
  </sheetData>
  <sheetProtection algorithmName="SHA-512" hashValue="f2WE1lH3+/smzW70HVg/LHgaZ4RGNtZ6cg/ZdtuHjSLtPGut30VNruKUz34NRVswmLq74wj3QeUN1M5Liyv+6g==" saltValue="QuZ7gyQIrlEH7M9h3nyP2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324485</v>
      </c>
      <c r="D6" s="19">
        <f t="shared" si="3"/>
        <v>47</v>
      </c>
      <c r="E6" s="19">
        <f t="shared" si="3"/>
        <v>17</v>
      </c>
      <c r="F6" s="19">
        <f t="shared" si="3"/>
        <v>4</v>
      </c>
      <c r="G6" s="19">
        <f t="shared" si="3"/>
        <v>0</v>
      </c>
      <c r="H6" s="19" t="str">
        <f t="shared" si="3"/>
        <v>島根県　美郷町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20.420000000000002</v>
      </c>
      <c r="Q6" s="20">
        <f t="shared" si="3"/>
        <v>100</v>
      </c>
      <c r="R6" s="20">
        <f t="shared" si="3"/>
        <v>3060</v>
      </c>
      <c r="S6" s="20">
        <f t="shared" si="3"/>
        <v>4353</v>
      </c>
      <c r="T6" s="20">
        <f t="shared" si="3"/>
        <v>282.92</v>
      </c>
      <c r="U6" s="20">
        <f t="shared" si="3"/>
        <v>15.39</v>
      </c>
      <c r="V6" s="20">
        <f t="shared" si="3"/>
        <v>881</v>
      </c>
      <c r="W6" s="20">
        <f t="shared" si="3"/>
        <v>0.51</v>
      </c>
      <c r="X6" s="20">
        <f t="shared" si="3"/>
        <v>1727.45</v>
      </c>
      <c r="Y6" s="21">
        <f>IF(Y7="",NA(),Y7)</f>
        <v>99.28</v>
      </c>
      <c r="Z6" s="21">
        <f t="shared" ref="Z6:AH6" si="4">IF(Z7="",NA(),Z7)</f>
        <v>99.65</v>
      </c>
      <c r="AA6" s="21">
        <f t="shared" si="4"/>
        <v>99.33</v>
      </c>
      <c r="AB6" s="21">
        <f t="shared" si="4"/>
        <v>99.7</v>
      </c>
      <c r="AC6" s="21">
        <f t="shared" si="4"/>
        <v>97.23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1348.38</v>
      </c>
      <c r="BG6" s="21">
        <f t="shared" ref="BG6:BO6" si="7">IF(BG7="",NA(),BG7)</f>
        <v>1654.62</v>
      </c>
      <c r="BH6" s="21">
        <f t="shared" si="7"/>
        <v>1322.89</v>
      </c>
      <c r="BI6" s="21">
        <f t="shared" si="7"/>
        <v>2306.2800000000002</v>
      </c>
      <c r="BJ6" s="21">
        <f t="shared" si="7"/>
        <v>1789.83</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32.85</v>
      </c>
      <c r="BR6" s="21">
        <f t="shared" ref="BR6:BZ6" si="8">IF(BR7="",NA(),BR7)</f>
        <v>27.5</v>
      </c>
      <c r="BS6" s="21">
        <f t="shared" si="8"/>
        <v>33.92</v>
      </c>
      <c r="BT6" s="21">
        <f t="shared" si="8"/>
        <v>22.12</v>
      </c>
      <c r="BU6" s="21">
        <f t="shared" si="8"/>
        <v>24.21</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530.86</v>
      </c>
      <c r="CC6" s="21">
        <f t="shared" ref="CC6:CK6" si="9">IF(CC7="",NA(),CC7)</f>
        <v>646.97</v>
      </c>
      <c r="CD6" s="21">
        <f t="shared" si="9"/>
        <v>492.87</v>
      </c>
      <c r="CE6" s="21">
        <f t="shared" si="9"/>
        <v>820.99</v>
      </c>
      <c r="CF6" s="21">
        <f t="shared" si="9"/>
        <v>742.26</v>
      </c>
      <c r="CG6" s="21">
        <f t="shared" si="9"/>
        <v>221.81</v>
      </c>
      <c r="CH6" s="21">
        <f t="shared" si="9"/>
        <v>230.02</v>
      </c>
      <c r="CI6" s="21">
        <f t="shared" si="9"/>
        <v>228.47</v>
      </c>
      <c r="CJ6" s="21">
        <f t="shared" si="9"/>
        <v>224.88</v>
      </c>
      <c r="CK6" s="21">
        <f t="shared" si="9"/>
        <v>228.64</v>
      </c>
      <c r="CL6" s="20" t="str">
        <f>IF(CL7="","",IF(CL7="-","【-】","【"&amp;SUBSTITUTE(TEXT(CL7,"#,##0.00"),"-","△")&amp;"】"))</f>
        <v>【216.39】</v>
      </c>
      <c r="CM6" s="21">
        <f>IF(CM7="",NA(),CM7)</f>
        <v>27.38</v>
      </c>
      <c r="CN6" s="21">
        <f t="shared" ref="CN6:CV6" si="10">IF(CN7="",NA(),CN7)</f>
        <v>25.88</v>
      </c>
      <c r="CO6" s="21">
        <f t="shared" si="10"/>
        <v>28.13</v>
      </c>
      <c r="CP6" s="21">
        <f t="shared" si="10"/>
        <v>26.5</v>
      </c>
      <c r="CQ6" s="21">
        <f t="shared" si="10"/>
        <v>25.75</v>
      </c>
      <c r="CR6" s="21">
        <f t="shared" si="10"/>
        <v>43.36</v>
      </c>
      <c r="CS6" s="21">
        <f t="shared" si="10"/>
        <v>42.56</v>
      </c>
      <c r="CT6" s="21">
        <f t="shared" si="10"/>
        <v>42.47</v>
      </c>
      <c r="CU6" s="21">
        <f t="shared" si="10"/>
        <v>42.4</v>
      </c>
      <c r="CV6" s="21">
        <f t="shared" si="10"/>
        <v>42.28</v>
      </c>
      <c r="CW6" s="20" t="str">
        <f>IF(CW7="","",IF(CW7="-","【-】","【"&amp;SUBSTITUTE(TEXT(CW7,"#,##0.00"),"-","△")&amp;"】"))</f>
        <v>【42.57】</v>
      </c>
      <c r="CX6" s="21">
        <f>IF(CX7="",NA(),CX7)</f>
        <v>77.03</v>
      </c>
      <c r="CY6" s="21">
        <f t="shared" ref="CY6:DG6" si="11">IF(CY7="",NA(),CY7)</f>
        <v>77.02</v>
      </c>
      <c r="CZ6" s="21">
        <f t="shared" si="11"/>
        <v>77.790000000000006</v>
      </c>
      <c r="DA6" s="21">
        <f t="shared" si="11"/>
        <v>77.98</v>
      </c>
      <c r="DB6" s="21">
        <f t="shared" si="11"/>
        <v>78.89</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2">
      <c r="A7" s="14"/>
      <c r="B7" s="23">
        <v>2021</v>
      </c>
      <c r="C7" s="23">
        <v>324485</v>
      </c>
      <c r="D7" s="23">
        <v>47</v>
      </c>
      <c r="E7" s="23">
        <v>17</v>
      </c>
      <c r="F7" s="23">
        <v>4</v>
      </c>
      <c r="G7" s="23">
        <v>0</v>
      </c>
      <c r="H7" s="23" t="s">
        <v>98</v>
      </c>
      <c r="I7" s="23" t="s">
        <v>99</v>
      </c>
      <c r="J7" s="23" t="s">
        <v>100</v>
      </c>
      <c r="K7" s="23" t="s">
        <v>101</v>
      </c>
      <c r="L7" s="23" t="s">
        <v>102</v>
      </c>
      <c r="M7" s="23" t="s">
        <v>103</v>
      </c>
      <c r="N7" s="24" t="s">
        <v>104</v>
      </c>
      <c r="O7" s="24" t="s">
        <v>105</v>
      </c>
      <c r="P7" s="24">
        <v>20.420000000000002</v>
      </c>
      <c r="Q7" s="24">
        <v>100</v>
      </c>
      <c r="R7" s="24">
        <v>3060</v>
      </c>
      <c r="S7" s="24">
        <v>4353</v>
      </c>
      <c r="T7" s="24">
        <v>282.92</v>
      </c>
      <c r="U7" s="24">
        <v>15.39</v>
      </c>
      <c r="V7" s="24">
        <v>881</v>
      </c>
      <c r="W7" s="24">
        <v>0.51</v>
      </c>
      <c r="X7" s="24">
        <v>1727.45</v>
      </c>
      <c r="Y7" s="24">
        <v>99.28</v>
      </c>
      <c r="Z7" s="24">
        <v>99.65</v>
      </c>
      <c r="AA7" s="24">
        <v>99.33</v>
      </c>
      <c r="AB7" s="24">
        <v>99.7</v>
      </c>
      <c r="AC7" s="24">
        <v>97.23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1348.38</v>
      </c>
      <c r="BG7" s="24">
        <v>1654.62</v>
      </c>
      <c r="BH7" s="24">
        <v>1322.89</v>
      </c>
      <c r="BI7" s="24">
        <v>2306.2800000000002</v>
      </c>
      <c r="BJ7" s="24">
        <v>1789.83</v>
      </c>
      <c r="BK7" s="24">
        <v>1243.71</v>
      </c>
      <c r="BL7" s="24">
        <v>1194.1500000000001</v>
      </c>
      <c r="BM7" s="24">
        <v>1206.79</v>
      </c>
      <c r="BN7" s="24">
        <v>1258.43</v>
      </c>
      <c r="BO7" s="24">
        <v>1163.75</v>
      </c>
      <c r="BP7" s="24">
        <v>1201.79</v>
      </c>
      <c r="BQ7" s="24">
        <v>32.85</v>
      </c>
      <c r="BR7" s="24">
        <v>27.5</v>
      </c>
      <c r="BS7" s="24">
        <v>33.92</v>
      </c>
      <c r="BT7" s="24">
        <v>22.12</v>
      </c>
      <c r="BU7" s="24">
        <v>24.21</v>
      </c>
      <c r="BV7" s="24">
        <v>74.3</v>
      </c>
      <c r="BW7" s="24">
        <v>72.260000000000005</v>
      </c>
      <c r="BX7" s="24">
        <v>71.84</v>
      </c>
      <c r="BY7" s="24">
        <v>73.36</v>
      </c>
      <c r="BZ7" s="24">
        <v>72.599999999999994</v>
      </c>
      <c r="CA7" s="24">
        <v>75.31</v>
      </c>
      <c r="CB7" s="24">
        <v>530.86</v>
      </c>
      <c r="CC7" s="24">
        <v>646.97</v>
      </c>
      <c r="CD7" s="24">
        <v>492.87</v>
      </c>
      <c r="CE7" s="24">
        <v>820.99</v>
      </c>
      <c r="CF7" s="24">
        <v>742.26</v>
      </c>
      <c r="CG7" s="24">
        <v>221.81</v>
      </c>
      <c r="CH7" s="24">
        <v>230.02</v>
      </c>
      <c r="CI7" s="24">
        <v>228.47</v>
      </c>
      <c r="CJ7" s="24">
        <v>224.88</v>
      </c>
      <c r="CK7" s="24">
        <v>228.64</v>
      </c>
      <c r="CL7" s="24">
        <v>216.39</v>
      </c>
      <c r="CM7" s="24">
        <v>27.38</v>
      </c>
      <c r="CN7" s="24">
        <v>25.88</v>
      </c>
      <c r="CO7" s="24">
        <v>28.13</v>
      </c>
      <c r="CP7" s="24">
        <v>26.5</v>
      </c>
      <c r="CQ7" s="24">
        <v>25.75</v>
      </c>
      <c r="CR7" s="24">
        <v>43.36</v>
      </c>
      <c r="CS7" s="24">
        <v>42.56</v>
      </c>
      <c r="CT7" s="24">
        <v>42.47</v>
      </c>
      <c r="CU7" s="24">
        <v>42.4</v>
      </c>
      <c r="CV7" s="24">
        <v>42.28</v>
      </c>
      <c r="CW7" s="24">
        <v>42.57</v>
      </c>
      <c r="CX7" s="24">
        <v>77.03</v>
      </c>
      <c r="CY7" s="24">
        <v>77.02</v>
      </c>
      <c r="CZ7" s="24">
        <v>77.790000000000006</v>
      </c>
      <c r="DA7" s="24">
        <v>77.98</v>
      </c>
      <c r="DB7" s="24">
        <v>78.89</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2022-12-01T01:52:20Z</dcterms:created>
  <dcterms:modified xsi:type="dcterms:W3CDTF">2023-02-21T07:57:56Z</dcterms:modified>
  <cp:category/>
</cp:coreProperties>
</file>