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経営比較分析表】上下水道局（水道・下水道）\"/>
    </mc:Choice>
  </mc:AlternateContent>
  <workbookProtection workbookAlgorithmName="SHA-512" workbookHashValue="80JSyVoxx4+PmygityTSYy6hQNdlDpRfwng0p+/wvMI2FQDA2hssLMGqqMWSTrq1la7Mwgo77ARlFmDw7Bmwxw==" workbookSaltValue="J+gFIzXdINS/0rEwOWpjEw=="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AL8" i="4"/>
  <c r="AD8" i="4"/>
  <c r="W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<sst xmlns="http://schemas.openxmlformats.org/spreadsheetml/2006/main" count="231" uniqueCount="117">
  <si>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</si>
  <si>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</si>
  <si>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</si>
  <si>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</si>
  <si>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</si>
  <si>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</si>
  <si>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</si>
  <si>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</si>
  <si>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</si>
  <si>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</si>
  <si>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</si>
  <si>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</si>
  <si>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</si>
  <si>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</si>
  <si>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</si>
  <si>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</si>
  <si>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</si>
  <si>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</si>
  <si>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</si>
  <si>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</si>
  <si>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</si>
  <si>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</si>
  <si>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</si>
  <si>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</si>
  <si>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</si>
  <si>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</si>
  <si>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</si>
  <si>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</si>
  <si>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</si>
  <si>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</si>
  <si>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</si>
  <si>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</si>
  <si>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</si>
  <si>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</si>
  <si>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</si>
  <si>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</si>
  <si>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</si>
  <si>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</si>
  <si>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</si>
  <si>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</si>
  <si>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</si>
  <si>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</si>
  <si>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</si>
  <si>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</si>
  <si>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</si>
  <si>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</si>
  <si>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</si>
  <si>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</si>
  <si>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</si>
  <si>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</si>
  <si>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</si>
  <si>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</si>
  <si>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</si>
  <si>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</si>
  <si>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</si>
  <si>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</si>
  <si>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</si>
  <si>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</si>
  <si>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</si>
  <si>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</si>
  <si>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</si>
  <si>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</si>
  <si>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</si>
  <si>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</si>
  <si>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</si>
  <si>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</si>
  <si>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</si>
  <si>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</si>
  <si>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</si>
  <si>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</si>
  <si>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</si>
  <si>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</si>
  <si>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</si>
  <si>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</si>
  <si>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</si>
  <si>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</si>
  <si>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</si>
  <si>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</si>
  <si>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</si>
  <si>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</si>
  <si>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</si>
  <si>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</si>
  <si>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</si>
  <si>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</si>
  <si>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</si>
  <si>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</si>
  <si>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</si>
  <si>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</si>
  <si>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</si>
  <si>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</si>
  <si>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</si>
  <si>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</si>
  <si>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</si>
  <si>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</si>
  <si>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</si>
  <si>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</si>
  <si>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</si>
  <si>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</si>
  <si>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</si>
  <si>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</si>
  <si>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</si>
  <si>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</si>
  <si>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</si>
  <si>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</si>
  <si>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</si>
  <si>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</si>
  <si>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</si>
  <si>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</si>
  <si>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</si>
  <si>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</si>
  <si>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</si>
  <si>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</si>
  <si>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</si>
  <si>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</si>
  <si>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事業は平成18年度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①有形固定資産減価償却率は、類似団体に比べ低い状況であるが、年々上昇している。また、今後も上昇するものと見込んでいる。
　②管渠老朽化率は、法定耐用年数に達したものがないことから0%となっている。
　③管渠改善率
　過去に、一部の管渠において改修を実施しているが、これは土質条件等で局所的に破損した管渠を改修したものである。現時点では計画的な改修の予定はない。</t>
    <rPh sb="6" eb="8">
      <t>ヘイセイ</t>
    </rPh>
    <rPh sb="10" eb="12">
      <t>ネンド</t>
    </rPh>
    <rPh sb="216" eb="218">
      <t>カコ</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</si>
  <si>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</si>
  <si>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23%で、繰出基準に基づく一般会計繰入金など使用料以外の収入を含めても費用を賄えていないが、繰出金の減少により①経常収支比率が8.6pt悪化した。また、②累積欠損金については、他事業も含めた会計全体での欠損金が生じないよう、更なる経費削減に努める。
　③流動比率は、10%未満の低い値で推移しているが、これには流動負債に次年度償還する建設改良等に充てた企業債を含んでいることも影響している。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なお、企業債残高は前年度から約10億円減少している。
　⑤経費回収率・⑥汚水処理原価は、減価償却費や支払利息等の費用のうち、一般会計繰入金など使用料以外の収入を充てる費用を除いて算定したものである。繰出金の減少により、下水道使用料で回収すべき経費が増加したことに伴い、経費回収率は低下し、汚水処理原価は増加した。
　⑦施設利用率が低い要因として、施設規模が過大となっている可能性があるが、今後、５処理施設について公共下水道へ接続する予定である。
　⑧水洗化率の大幅な上昇は見込めない状況であるが、接続勧奨や排水設備の戸別調査を行い、未接続世帯の接続促進を引き続き行う。</t>
    <rPh sb="216" eb="217">
      <t>ツト</t>
    </rPh>
    <rPh sb="232" eb="234">
      <t>ミマン</t>
    </rPh>
    <rPh sb="352" eb="357">
      <t>レイワガンネンド</t>
    </rPh>
    <rPh sb="358" eb="361">
      <t>コウサイヒ</t>
    </rPh>
    <rPh sb="362" eb="363">
      <t>タイ</t>
    </rPh>
    <rPh sb="365" eb="368">
      <t>クリダシキン</t>
    </rPh>
    <rPh sb="369" eb="371">
      <t>ミナオ</t>
    </rPh>
    <rPh sb="373" eb="378">
      <t>キギョウサイザンダカ</t>
    </rPh>
    <rPh sb="379" eb="380">
      <t>フク</t>
    </rPh>
    <rPh sb="383" eb="387">
      <t>イッパンカイケイ</t>
    </rPh>
    <rPh sb="387" eb="389">
      <t>フタン</t>
    </rPh>
    <rPh sb="389" eb="392">
      <t>ヨテイガク</t>
    </rPh>
    <rPh sb="393" eb="394">
      <t>ヘ</t>
    </rPh>
    <rPh sb="399" eb="401">
      <t>ヒリツ</t>
    </rPh>
    <rPh sb="402" eb="404">
      <t>オオハバ</t>
    </rPh>
    <rPh sb="405" eb="407">
      <t>ジョウショウ</t>
    </rPh>
    <rPh sb="413" eb="415">
      <t>キギョウ</t>
    </rPh>
    <rPh sb="415" eb="416">
      <t>サイ</t>
    </rPh>
    <rPh sb="416" eb="418">
      <t>ザンダカ</t>
    </rPh>
    <rPh sb="419" eb="422">
      <t>ゼンネンド</t>
    </rPh>
    <rPh sb="424" eb="425">
      <t>ヤク</t>
    </rPh>
    <rPh sb="427" eb="429">
      <t>オクエン</t>
    </rPh>
    <rPh sb="429" eb="431">
      <t>ゲンショウ</t>
    </rPh>
    <rPh sb="604" eb="606">
      <t>コンゴ</t>
    </rPh>
    <rPh sb="608" eb="612">
      <t>ショリシセツ</t>
    </rPh>
    <rPh sb="616" eb="621">
      <t>コウキョウゲスイドウ</t>
    </rPh>
    <rPh sb="622" eb="624">
      <t>セツゾク</t>
    </rPh>
    <rPh sb="626" eb="628">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</si>
</sst>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3"/>
      <color theme="3"/>
      <name val="Yu Gothic"/>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0.16</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DF-4EA0-AF4A-8FB37EADD0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EEDF-4EA0-AF4A-8FB37EADD0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51.2</c:v>
                </c:pt>
                <c:pt idx="1">
                  <c:v>49.17</c:v>
                </c:pt>
                <c:pt idx="2">
                  <c:v>48.04</c:v>
                </c:pt>
                <c:pt idx="3">
                  <c:v>47.47</c:v>
                </c:pt>
                <c:pt idx="4">
                  <c:v>46.03</c:v>
                </c:pt>
              </c:numCache>
            </c:numRef>
          </c:val>
          <c:extLst>
            <c:ext xmlns:c16="http://schemas.microsoft.com/office/drawing/2014/chart" uri="{C3380CC4-5D6E-409C-BE32-E72D297353CC}">
              <c16:uniqueId val="{00000000-C4FD-4EC1-8F4D-F155B68628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C4FD-4EC1-8F4D-F155B68628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87.96</c:v>
                </c:pt>
                <c:pt idx="1">
                  <c:v>88.35</c:v>
                </c:pt>
                <c:pt idx="2">
                  <c:v>89.04</c:v>
                </c:pt>
                <c:pt idx="3">
                  <c:v>89.19</c:v>
                </c:pt>
                <c:pt idx="4">
                  <c:v>89.62</c:v>
                </c:pt>
              </c:numCache>
            </c:numRef>
          </c:val>
          <c:extLst>
            <c:ext xmlns:c16="http://schemas.microsoft.com/office/drawing/2014/chart" uri="{C3380CC4-5D6E-409C-BE32-E72D297353CC}">
              <c16:uniqueId val="{00000000-2F64-4439-9489-9D749086C4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2F64-4439-9489-9D749086C4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97.92</c:v>
                </c:pt>
                <c:pt idx="1">
                  <c:v>98.91</c:v>
                </c:pt>
                <c:pt idx="2">
                  <c:v>94.05</c:v>
                </c:pt>
                <c:pt idx="3">
                  <c:v>92.03</c:v>
                </c:pt>
                <c:pt idx="4">
                  <c:v>83.47</c:v>
                </c:pt>
              </c:numCache>
            </c:numRef>
          </c:val>
          <c:extLst>
            <c:ext xmlns:c16="http://schemas.microsoft.com/office/drawing/2014/chart" uri="{C3380CC4-5D6E-409C-BE32-E72D297353CC}">
              <c16:uniqueId val="{00000000-6CB7-4700-BFAE-11022969260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99.93</c:v>
                </c:pt>
                <c:pt idx="1">
                  <c:v>97.34</c:v>
                </c:pt>
                <c:pt idx="2">
                  <c:v>100.99</c:v>
                </c:pt>
                <c:pt idx="3">
                  <c:v>101.27</c:v>
                </c:pt>
                <c:pt idx="4">
                  <c:v>101.91</c:v>
                </c:pt>
              </c:numCache>
            </c:numRef>
          </c:val>
          <c:smooth val="0"/>
          <c:extLst>
            <c:ext xmlns:c16="http://schemas.microsoft.com/office/drawing/2014/chart" uri="{C3380CC4-5D6E-409C-BE32-E72D297353CC}">
              <c16:uniqueId val="{00000001-6CB7-4700-BFAE-11022969260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11.02</c:v>
                </c:pt>
                <c:pt idx="1">
                  <c:v>14.52</c:v>
                </c:pt>
                <c:pt idx="2">
                  <c:v>18.21</c:v>
                </c:pt>
                <c:pt idx="3">
                  <c:v>21.41</c:v>
                </c:pt>
                <c:pt idx="4">
                  <c:v>24.51</c:v>
                </c:pt>
              </c:numCache>
            </c:numRef>
          </c:val>
          <c:extLst>
            <c:ext xmlns:c16="http://schemas.microsoft.com/office/drawing/2014/chart" uri="{C3380CC4-5D6E-409C-BE32-E72D297353CC}">
              <c16:uniqueId val="{00000000-9FD3-4564-9215-7EF95F5484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20.350000000000001</c:v>
                </c:pt>
                <c:pt idx="1">
                  <c:v>21.33</c:v>
                </c:pt>
                <c:pt idx="2">
                  <c:v>22.69</c:v>
                </c:pt>
                <c:pt idx="3">
                  <c:v>24.32</c:v>
                </c:pt>
                <c:pt idx="4">
                  <c:v>28.19</c:v>
                </c:pt>
              </c:numCache>
            </c:numRef>
          </c:val>
          <c:smooth val="0"/>
          <c:extLst>
            <c:ext xmlns:c16="http://schemas.microsoft.com/office/drawing/2014/chart" uri="{C3380CC4-5D6E-409C-BE32-E72D297353CC}">
              <c16:uniqueId val="{00000001-9FD3-4564-9215-7EF95F5484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91-47CE-8F23-9AAC12722A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91-47CE-8F23-9AAC12722A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440.11</c:v>
                </c:pt>
                <c:pt idx="1">
                  <c:v>529.41999999999996</c:v>
                </c:pt>
                <c:pt idx="2">
                  <c:v>1025.8</c:v>
                </c:pt>
                <c:pt idx="3">
                  <c:v>1090.9000000000001</c:v>
                </c:pt>
                <c:pt idx="4">
                  <c:v>1195.4000000000001</c:v>
                </c:pt>
              </c:numCache>
            </c:numRef>
          </c:val>
          <c:extLst>
            <c:ext xmlns:c16="http://schemas.microsoft.com/office/drawing/2014/chart" uri="{C3380CC4-5D6E-409C-BE32-E72D297353CC}">
              <c16:uniqueId val="{00000000-7D42-48A9-8B9E-CB797A747C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147.11000000000001</c:v>
                </c:pt>
                <c:pt idx="1">
                  <c:v>148.37</c:v>
                </c:pt>
                <c:pt idx="2">
                  <c:v>149.02000000000001</c:v>
                </c:pt>
                <c:pt idx="3">
                  <c:v>137.09</c:v>
                </c:pt>
                <c:pt idx="4">
                  <c:v>127.98</c:v>
                </c:pt>
              </c:numCache>
            </c:numRef>
          </c:val>
          <c:smooth val="0"/>
          <c:extLst>
            <c:ext xmlns:c16="http://schemas.microsoft.com/office/drawing/2014/chart" uri="{C3380CC4-5D6E-409C-BE32-E72D297353CC}">
              <c16:uniqueId val="{00000001-7D42-48A9-8B9E-CB797A747C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c:v>
                </c:pt>
                <c:pt idx="1">
                  <c:v>4.21</c:v>
                </c:pt>
                <c:pt idx="2">
                  <c:v>3.3</c:v>
                </c:pt>
                <c:pt idx="3">
                  <c:v>2.7</c:v>
                </c:pt>
                <c:pt idx="4">
                  <c:v>2.58</c:v>
                </c:pt>
              </c:numCache>
            </c:numRef>
          </c:val>
          <c:extLst>
            <c:ext xmlns:c16="http://schemas.microsoft.com/office/drawing/2014/chart" uri="{C3380CC4-5D6E-409C-BE32-E72D297353CC}">
              <c16:uniqueId val="{00000000-98A1-431E-8AA7-F2B6E2A3109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47.67</c:v>
                </c:pt>
                <c:pt idx="1">
                  <c:v>40.78</c:v>
                </c:pt>
                <c:pt idx="2">
                  <c:v>38.119999999999997</c:v>
                </c:pt>
                <c:pt idx="3">
                  <c:v>43.5</c:v>
                </c:pt>
                <c:pt idx="4">
                  <c:v>44.14</c:v>
                </c:pt>
              </c:numCache>
            </c:numRef>
          </c:val>
          <c:smooth val="0"/>
          <c:extLst>
            <c:ext xmlns:c16="http://schemas.microsoft.com/office/drawing/2014/chart" uri="{C3380CC4-5D6E-409C-BE32-E72D297353CC}">
              <c16:uniqueId val="{00000001-98A1-431E-8AA7-F2B6E2A3109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201.96</c:v>
                </c:pt>
                <c:pt idx="1">
                  <c:v>193.89</c:v>
                </c:pt>
                <c:pt idx="2">
                  <c:v>229.96</c:v>
                </c:pt>
                <c:pt idx="3">
                  <c:v>202.54</c:v>
                </c:pt>
                <c:pt idx="4">
                  <c:v>828.8</c:v>
                </c:pt>
              </c:numCache>
            </c:numRef>
          </c:val>
          <c:extLst>
            <c:ext xmlns:c16="http://schemas.microsoft.com/office/drawing/2014/chart" uri="{C3380CC4-5D6E-409C-BE32-E72D297353CC}">
              <c16:uniqueId val="{00000000-1E0E-4E47-962B-2E37DE20AF3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1E0E-4E47-962B-2E37DE20AF3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90.56</c:v>
                </c:pt>
                <c:pt idx="1">
                  <c:v>94.63</c:v>
                </c:pt>
                <c:pt idx="2">
                  <c:v>75.05</c:v>
                </c:pt>
                <c:pt idx="3">
                  <c:v>69.89</c:v>
                </c:pt>
                <c:pt idx="4">
                  <c:v>53.46</c:v>
                </c:pt>
              </c:numCache>
            </c:numRef>
          </c:val>
          <c:extLst>
            <c:ext xmlns:c16="http://schemas.microsoft.com/office/drawing/2014/chart" uri="{C3380CC4-5D6E-409C-BE32-E72D297353CC}">
              <c16:uniqueId val="{00000000-1C27-465C-A5DD-2AAA4F4F69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1C27-465C-A5DD-2AAA4F4F69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185.64</c:v>
                </c:pt>
                <c:pt idx="1">
                  <c:v>177.39</c:v>
                </c:pt>
                <c:pt idx="2">
                  <c:v>227.77</c:v>
                </c:pt>
                <c:pt idx="3">
                  <c:v>244.45</c:v>
                </c:pt>
                <c:pt idx="4">
                  <c:v>319.14</c:v>
                </c:pt>
              </c:numCache>
            </c:numRef>
          </c:val>
          <c:extLst>
            <c:ext xmlns:c16="http://schemas.microsoft.com/office/drawing/2014/chart" uri="{C3380CC4-5D6E-409C-BE32-E72D297353CC}">
              <c16:uniqueId val="{00000000-B460-4B6E-96FD-EE46B7EBB7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B460-4B6E-96FD-EE46B7EBB7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島根県　松江市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自治体職員</v>
      </c>
      <c r="AE8" s="79"/>
      <c r="AF8" s="79"/>
      <c r="AG8" s="79"/>
      <c r="AH8" s="79"/>
      <c r="AI8" s="79"/>
      <c r="AJ8" s="79"/>
      <c r="AK8" s="3"/>
      <c r="AL8" s="75">
        <f>データ!S6</f>
        <v>201981</v>
      </c>
      <c r="AM8" s="75"/>
      <c r="AN8" s="75"/>
      <c r="AO8" s="75"/>
      <c r="AP8" s="75"/>
      <c r="AQ8" s="75"/>
      <c r="AR8" s="75"/>
      <c r="AS8" s="75"/>
      <c r="AT8" s="74">
        <f>データ!T6</f>
        <v>572.99</v>
      </c>
      <c r="AU8" s="74"/>
      <c r="AV8" s="74"/>
      <c r="AW8" s="74"/>
      <c r="AX8" s="74"/>
      <c r="AY8" s="74"/>
      <c r="AZ8" s="74"/>
      <c r="BA8" s="74"/>
      <c r="BB8" s="74">
        <f>データ!U6</f>
        <v>352.5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c r="A10" s="2"/>
      <c r="B10" s="74" t="str">
        <f>データ!N6</f>
        <v>-</v>
      </c>
      <c r="C10" s="74"/>
      <c r="D10" s="74"/>
      <c r="E10" s="74"/>
      <c r="F10" s="74"/>
      <c r="G10" s="74"/>
      <c r="H10" s="74"/>
      <c r="I10" s="74">
        <f>データ!O6</f>
        <v>45.01</v>
      </c>
      <c r="J10" s="74"/>
      <c r="K10" s="74"/>
      <c r="L10" s="74"/>
      <c r="M10" s="74"/>
      <c r="N10" s="74"/>
      <c r="O10" s="74"/>
      <c r="P10" s="74">
        <f>データ!P6</f>
        <v>8.32</v>
      </c>
      <c r="Q10" s="74"/>
      <c r="R10" s="74"/>
      <c r="S10" s="74"/>
      <c r="T10" s="74"/>
      <c r="U10" s="74"/>
      <c r="V10" s="74"/>
      <c r="W10" s="74">
        <f>データ!Q6</f>
        <v>91.8</v>
      </c>
      <c r="X10" s="74"/>
      <c r="Y10" s="74"/>
      <c r="Z10" s="74"/>
      <c r="AA10" s="74"/>
      <c r="AB10" s="74"/>
      <c r="AC10" s="74"/>
      <c r="AD10" s="75">
        <f>データ!R6</f>
        <v>3080</v>
      </c>
      <c r="AE10" s="75"/>
      <c r="AF10" s="75"/>
      <c r="AG10" s="75"/>
      <c r="AH10" s="75"/>
      <c r="AI10" s="75"/>
      <c r="AJ10" s="75"/>
      <c r="AK10" s="2"/>
      <c r="AL10" s="75">
        <f>データ!V6</f>
        <v>16721</v>
      </c>
      <c r="AM10" s="75"/>
      <c r="AN10" s="75"/>
      <c r="AO10" s="75"/>
      <c r="AP10" s="75"/>
      <c r="AQ10" s="75"/>
      <c r="AR10" s="75"/>
      <c r="AS10" s="75"/>
      <c r="AT10" s="74">
        <f>データ!W6</f>
        <v>6.84</v>
      </c>
      <c r="AU10" s="74"/>
      <c r="AV10" s="74"/>
      <c r="AW10" s="74"/>
      <c r="AX10" s="74"/>
      <c r="AY10" s="74"/>
      <c r="AZ10" s="74"/>
      <c r="BA10" s="74"/>
      <c r="BB10" s="74">
        <f>データ!X6</f>
        <v>2444.59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JYtHdFDzuyK7cFDr9/j6TF/Ao8kToi8dizGHz1Rgw6SffLgPOqhYyTWQBPe723U5i1wH4PgWPsGpUH1tP6TApg==" saltValue="1tv+D2xy7sKqA/jT2Jmu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2019</v>
      </c>
      <c r="C6" s="33">
        <f t="shared" ref="C6:X6" si="3">C7</f>
        <v>322016</v>
      </c>
      <c r="D6" s="33">
        <f t="shared" si="3"/>
        <v>46</v>
      </c>
      <c r="E6" s="33">
        <f t="shared" si="3"/>
        <v>17</v>
      </c>
      <c r="F6" s="33">
        <f t="shared" si="3"/>
        <v>5</v>
      </c>
      <c r="G6" s="33">
        <f t="shared" si="3"/>
        <v>0</v>
      </c>
      <c r="H6" s="33" t="str">
        <f t="shared" si="3"/>
        <v>島根県　松江市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45.01</v>
      </c>
      <c r="P6" s="34">
        <f t="shared" si="3"/>
        <v>8.32</v>
      </c>
      <c r="Q6" s="34">
        <f t="shared" si="3"/>
        <v>91.8</v>
      </c>
      <c r="R6" s="34">
        <f t="shared" si="3"/>
        <v>3080</v>
      </c>
      <c r="S6" s="34">
        <f t="shared" si="3"/>
        <v>201981</v>
      </c>
      <c r="T6" s="34">
        <f t="shared" si="3"/>
        <v>572.99</v>
      </c>
      <c r="U6" s="34">
        <f t="shared" si="3"/>
        <v>352.5</v>
      </c>
      <c r="V6" s="34">
        <f t="shared" si="3"/>
        <v>16721</v>
      </c>
      <c r="W6" s="34">
        <f t="shared" si="3"/>
        <v>6.84</v>
      </c>
      <c r="X6" s="34">
        <f t="shared" si="3"/>
        <v>2444.59</v>
      </c>
      <c r="Y6" s="35">
        <f>IF(Y7="",NA(),Y7)</f>
        <v>97.92</v>
      </c>
      <c r="Z6" s="35">
        <f t="shared" ref="Z6:AH6" si="4">IF(Z7="",NA(),Z7)</f>
        <v>98.91</v>
      </c>
      <c r="AA6" s="35">
        <f t="shared" si="4"/>
        <v>94.05</v>
      </c>
      <c r="AB6" s="35">
        <f t="shared" si="4"/>
        <v>92.03</v>
      </c>
      <c r="AC6" s="35">
        <f t="shared" si="4"/>
        <v>83.47</v>
      </c>
      <c r="AD6" s="35">
        <f t="shared" si="4"/>
        <v>99.93</v>
      </c>
      <c r="AE6" s="35">
        <f t="shared" si="4"/>
        <v>97.34</v>
      </c>
      <c r="AF6" s="35">
        <f t="shared" si="4"/>
        <v>100.99</v>
      </c>
      <c r="AG6" s="35">
        <f t="shared" si="4"/>
        <v>101.27</v>
      </c>
      <c r="AH6" s="35">
        <f t="shared" si="4"/>
        <v>101.91</v>
      </c>
      <c r="AI6" s="34" t="str">
        <f>IF(AI7="","",IF(AI7="-","【-】","【"&amp;SUBSTITUTE(TEXT(AI7,"#,##0.00"),"-","△")&amp;"】"))</f>
        <v>【102.97】</v>
      </c>
      <c r="AJ6" s="35">
        <f>IF(AJ7="",NA(),AJ7)</f>
        <v>440.11</v>
      </c>
      <c r="AK6" s="35">
        <f t="shared" ref="AK6:AS6" si="5">IF(AK7="",NA(),AK7)</f>
        <v>529.41999999999996</v>
      </c>
      <c r="AL6" s="35">
        <f t="shared" si="5"/>
        <v>1025.8</v>
      </c>
      <c r="AM6" s="35">
        <f t="shared" si="5"/>
        <v>1090.9000000000001</v>
      </c>
      <c r="AN6" s="35">
        <f t="shared" si="5"/>
        <v>1195.4000000000001</v>
      </c>
      <c r="AO6" s="35">
        <f t="shared" si="5"/>
        <v>147.11000000000001</v>
      </c>
      <c r="AP6" s="35">
        <f t="shared" si="5"/>
        <v>148.37</v>
      </c>
      <c r="AQ6" s="35">
        <f t="shared" si="5"/>
        <v>149.02000000000001</v>
      </c>
      <c r="AR6" s="35">
        <f t="shared" si="5"/>
        <v>137.09</v>
      </c>
      <c r="AS6" s="35">
        <f t="shared" si="5"/>
        <v>127.98</v>
      </c>
      <c r="AT6" s="34" t="str">
        <f>IF(AT7="","",IF(AT7="-","【-】","【"&amp;SUBSTITUTE(TEXT(AT7,"#,##0.00"),"-","△")&amp;"】"))</f>
        <v>【165.48】</v>
      </c>
      <c r="AU6" s="35">
        <f>IF(AU7="",NA(),AU7)</f>
        <v>13</v>
      </c>
      <c r="AV6" s="35">
        <f t="shared" ref="AV6:BD6" si="6">IF(AV7="",NA(),AV7)</f>
        <v>4.21</v>
      </c>
      <c r="AW6" s="35">
        <f t="shared" si="6"/>
        <v>3.3</v>
      </c>
      <c r="AX6" s="35">
        <f t="shared" si="6"/>
        <v>2.7</v>
      </c>
      <c r="AY6" s="35">
        <f t="shared" si="6"/>
        <v>2.58</v>
      </c>
      <c r="AZ6" s="35">
        <f t="shared" si="6"/>
        <v>47.67</v>
      </c>
      <c r="BA6" s="35">
        <f t="shared" si="6"/>
        <v>40.78</v>
      </c>
      <c r="BB6" s="35">
        <f t="shared" si="6"/>
        <v>38.119999999999997</v>
      </c>
      <c r="BC6" s="35">
        <f t="shared" si="6"/>
        <v>43.5</v>
      </c>
      <c r="BD6" s="35">
        <f t="shared" si="6"/>
        <v>44.14</v>
      </c>
      <c r="BE6" s="34" t="str">
        <f>IF(BE7="","",IF(BE7="-","【-】","【"&amp;SUBSTITUTE(TEXT(BE7,"#,##0.00"),"-","△")&amp;"】"))</f>
        <v>【33.84】</v>
      </c>
      <c r="BF6" s="35">
        <f>IF(BF7="",NA(),BF7)</f>
        <v>201.96</v>
      </c>
      <c r="BG6" s="35">
        <f t="shared" ref="BG6:BO6" si="7">IF(BG7="",NA(),BG7)</f>
        <v>193.89</v>
      </c>
      <c r="BH6" s="35">
        <f t="shared" si="7"/>
        <v>229.96</v>
      </c>
      <c r="BI6" s="35">
        <f t="shared" si="7"/>
        <v>202.54</v>
      </c>
      <c r="BJ6" s="35">
        <f t="shared" si="7"/>
        <v>828.8</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90.56</v>
      </c>
      <c r="BR6" s="35">
        <f t="shared" ref="BR6:BZ6" si="8">IF(BR7="",NA(),BR7)</f>
        <v>94.63</v>
      </c>
      <c r="BS6" s="35">
        <f t="shared" si="8"/>
        <v>75.05</v>
      </c>
      <c r="BT6" s="35">
        <f t="shared" si="8"/>
        <v>69.89</v>
      </c>
      <c r="BU6" s="35">
        <f t="shared" si="8"/>
        <v>53.46</v>
      </c>
      <c r="BV6" s="35">
        <f t="shared" si="8"/>
        <v>59.3</v>
      </c>
      <c r="BW6" s="35">
        <f t="shared" si="8"/>
        <v>59.83</v>
      </c>
      <c r="BX6" s="35">
        <f t="shared" si="8"/>
        <v>65.33</v>
      </c>
      <c r="BY6" s="35">
        <f t="shared" si="8"/>
        <v>65.39</v>
      </c>
      <c r="BZ6" s="35">
        <f t="shared" si="8"/>
        <v>65.37</v>
      </c>
      <c r="CA6" s="34" t="str">
        <f>IF(CA7="","",IF(CA7="-","【-】","【"&amp;SUBSTITUTE(TEXT(CA7,"#,##0.00"),"-","△")&amp;"】"))</f>
        <v>【59.59】</v>
      </c>
      <c r="CB6" s="35">
        <f>IF(CB7="",NA(),CB7)</f>
        <v>185.64</v>
      </c>
      <c r="CC6" s="35">
        <f t="shared" ref="CC6:CK6" si="9">IF(CC7="",NA(),CC7)</f>
        <v>177.39</v>
      </c>
      <c r="CD6" s="35">
        <f t="shared" si="9"/>
        <v>227.77</v>
      </c>
      <c r="CE6" s="35">
        <f t="shared" si="9"/>
        <v>244.45</v>
      </c>
      <c r="CF6" s="35">
        <f t="shared" si="9"/>
        <v>319.14</v>
      </c>
      <c r="CG6" s="35">
        <f t="shared" si="9"/>
        <v>248.14</v>
      </c>
      <c r="CH6" s="35">
        <f t="shared" si="9"/>
        <v>246.66</v>
      </c>
      <c r="CI6" s="35">
        <f t="shared" si="9"/>
        <v>227.43</v>
      </c>
      <c r="CJ6" s="35">
        <f t="shared" si="9"/>
        <v>230.88</v>
      </c>
      <c r="CK6" s="35">
        <f t="shared" si="9"/>
        <v>228.99</v>
      </c>
      <c r="CL6" s="34" t="str">
        <f>IF(CL7="","",IF(CL7="-","【-】","【"&amp;SUBSTITUTE(TEXT(CL7,"#,##0.00"),"-","△")&amp;"】"))</f>
        <v>【257.86】</v>
      </c>
      <c r="CM6" s="35">
        <f>IF(CM7="",NA(),CM7)</f>
        <v>51.2</v>
      </c>
      <c r="CN6" s="35">
        <f t="shared" ref="CN6:CV6" si="10">IF(CN7="",NA(),CN7)</f>
        <v>49.17</v>
      </c>
      <c r="CO6" s="35">
        <f t="shared" si="10"/>
        <v>48.04</v>
      </c>
      <c r="CP6" s="35">
        <f t="shared" si="10"/>
        <v>47.47</v>
      </c>
      <c r="CQ6" s="35">
        <f t="shared" si="10"/>
        <v>46.03</v>
      </c>
      <c r="CR6" s="35">
        <f t="shared" si="10"/>
        <v>57.3</v>
      </c>
      <c r="CS6" s="35">
        <f t="shared" si="10"/>
        <v>56</v>
      </c>
      <c r="CT6" s="35">
        <f t="shared" si="10"/>
        <v>56.01</v>
      </c>
      <c r="CU6" s="35">
        <f t="shared" si="10"/>
        <v>56.72</v>
      </c>
      <c r="CV6" s="35">
        <f t="shared" si="10"/>
        <v>54.06</v>
      </c>
      <c r="CW6" s="34" t="str">
        <f>IF(CW7="","",IF(CW7="-","【-】","【"&amp;SUBSTITUTE(TEXT(CW7,"#,##0.00"),"-","△")&amp;"】"))</f>
        <v>【51.30】</v>
      </c>
      <c r="CX6" s="35">
        <f>IF(CX7="",NA(),CX7)</f>
        <v>87.96</v>
      </c>
      <c r="CY6" s="35">
        <f t="shared" ref="CY6:DG6" si="11">IF(CY7="",NA(),CY7)</f>
        <v>88.35</v>
      </c>
      <c r="CZ6" s="35">
        <f t="shared" si="11"/>
        <v>89.04</v>
      </c>
      <c r="DA6" s="35">
        <f t="shared" si="11"/>
        <v>89.19</v>
      </c>
      <c r="DB6" s="35">
        <f t="shared" si="11"/>
        <v>89.62</v>
      </c>
      <c r="DC6" s="35">
        <f t="shared" si="11"/>
        <v>89.43</v>
      </c>
      <c r="DD6" s="35">
        <f t="shared" si="11"/>
        <v>89.51</v>
      </c>
      <c r="DE6" s="35">
        <f t="shared" si="11"/>
        <v>89.77</v>
      </c>
      <c r="DF6" s="35">
        <f t="shared" si="11"/>
        <v>90.04</v>
      </c>
      <c r="DG6" s="35">
        <f t="shared" si="11"/>
        <v>90.11</v>
      </c>
      <c r="DH6" s="34" t="str">
        <f>IF(DH7="","",IF(DH7="-","【-】","【"&amp;SUBSTITUTE(TEXT(DH7,"#,##0.00"),"-","△")&amp;"】"))</f>
        <v>【86.22】</v>
      </c>
      <c r="DI6" s="35">
        <f>IF(DI7="",NA(),DI7)</f>
        <v>11.02</v>
      </c>
      <c r="DJ6" s="35">
        <f t="shared" ref="DJ6:DR6" si="12">IF(DJ7="",NA(),DJ7)</f>
        <v>14.52</v>
      </c>
      <c r="DK6" s="35">
        <f t="shared" si="12"/>
        <v>18.21</v>
      </c>
      <c r="DL6" s="35">
        <f t="shared" si="12"/>
        <v>21.41</v>
      </c>
      <c r="DM6" s="35">
        <f t="shared" si="12"/>
        <v>24.51</v>
      </c>
      <c r="DN6" s="35">
        <f t="shared" si="12"/>
        <v>20.350000000000001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0.16</v>
      </c>
      <c r="EF6" s="35">
        <f t="shared" ref="EF6:EN6" si="14">IF(EF7="",NA(),EF7)</f>
        <v>0.03</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8" s="36" customFormat="1">
      <c r="A7" s="28"/>
      <c r="B7" s="37">
        <v>2019</v>
      </c>
      <c r="C7" s="37">
        <v>322016</v>
      </c>
      <c r="D7" s="37">
        <v>46</v>
      </c>
      <c r="E7" s="37">
        <v>17</v>
      </c>
      <c r="F7" s="37">
        <v>5</v>
      </c>
      <c r="G7" s="37">
        <v>0</v>
      </c>
      <c r="H7" s="37" t="s">
        <v>96</v>
      </c>
      <c r="I7" s="37" t="s">
        <v>97</v>
      </c>
      <c r="J7" s="37" t="s">
        <v>98</v>
      </c>
      <c r="K7" s="37" t="s">
        <v>99</v>
      </c>
      <c r="L7" s="37" t="s">
        <v>100</v>
      </c>
      <c r="M7" s="37" t="s">
        <v>101</v>
      </c>
      <c r="N7" s="38" t="s">
        <v>102</v>
      </c>
      <c r="O7" s="38">
        <v>45.01</v>
      </c>
      <c r="P7" s="38">
        <v>8.32</v>
      </c>
      <c r="Q7" s="38">
        <v>91.8</v>
      </c>
      <c r="R7" s="38">
        <v>3080</v>
      </c>
      <c r="S7" s="38">
        <v>201981</v>
      </c>
      <c r="T7" s="38">
        <v>572.99</v>
      </c>
      <c r="U7" s="38">
        <v>352.5</v>
      </c>
      <c r="V7" s="38">
        <v>16721</v>
      </c>
      <c r="W7" s="38">
        <v>6.84</v>
      </c>
      <c r="X7" s="38">
        <v>2444.59</v>
      </c>
      <c r="Y7" s="38">
        <v>97.92</v>
      </c>
      <c r="Z7" s="38">
        <v>98.91</v>
      </c>
      <c r="AA7" s="38">
        <v>94.05</v>
      </c>
      <c r="AB7" s="38">
        <v>92.03</v>
      </c>
      <c r="AC7" s="38">
        <v>83.47</v>
      </c>
      <c r="AD7" s="38">
        <v>99.93</v>
      </c>
      <c r="AE7" s="38">
        <v>97.34</v>
      </c>
      <c r="AF7" s="38">
        <v>100.99</v>
      </c>
      <c r="AG7" s="38">
        <v>101.27</v>
      </c>
      <c r="AH7" s="38">
        <v>101.91</v>
      </c>
      <c r="AI7" s="38">
        <v>102.97</v>
      </c>
      <c r="AJ7" s="38">
        <v>440.11</v>
      </c>
      <c r="AK7" s="38">
        <v>529.41999999999996</v>
      </c>
      <c r="AL7" s="38">
        <v>1025.8</v>
      </c>
      <c r="AM7" s="38">
        <v>1090.9000000000001</v>
      </c>
      <c r="AN7" s="38">
        <v>1195.4000000000001</v>
      </c>
      <c r="AO7" s="38">
        <v>147.11000000000001</v>
      </c>
      <c r="AP7" s="38">
        <v>148.37</v>
      </c>
      <c r="AQ7" s="38">
        <v>149.02000000000001</v>
      </c>
      <c r="AR7" s="38">
        <v>137.09</v>
      </c>
      <c r="AS7" s="38">
        <v>127.98</v>
      </c>
      <c r="AT7" s="38">
        <v>165.48</v>
      </c>
      <c r="AU7" s="38">
        <v>13</v>
      </c>
      <c r="AV7" s="38">
        <v>4.21</v>
      </c>
      <c r="AW7" s="38">
        <v>3.3</v>
      </c>
      <c r="AX7" s="38">
        <v>2.7</v>
      </c>
      <c r="AY7" s="38">
        <v>2.58</v>
      </c>
      <c r="AZ7" s="38">
        <v>47.67</v>
      </c>
      <c r="BA7" s="38">
        <v>40.78</v>
      </c>
      <c r="BB7" s="38">
        <v>38.119999999999997</v>
      </c>
      <c r="BC7" s="38">
        <v>43.5</v>
      </c>
      <c r="BD7" s="38">
        <v>44.14</v>
      </c>
      <c r="BE7" s="38">
        <v>33.840000000000003</v>
      </c>
      <c r="BF7" s="38">
        <v>201.96</v>
      </c>
      <c r="BG7" s="38">
        <v>193.89</v>
      </c>
      <c r="BH7" s="38">
        <v>229.96</v>
      </c>
      <c r="BI7" s="38">
        <v>202.54</v>
      </c>
      <c r="BJ7" s="38">
        <v>828.8</v>
      </c>
      <c r="BK7" s="38">
        <v>721.43</v>
      </c>
      <c r="BL7" s="38">
        <v>685.34</v>
      </c>
      <c r="BM7" s="38">
        <v>684.74</v>
      </c>
      <c r="BN7" s="38">
        <v>654.91999999999996</v>
      </c>
      <c r="BO7" s="38">
        <v>654.71</v>
      </c>
      <c r="BP7" s="38">
        <v>765.47</v>
      </c>
      <c r="BQ7" s="38">
        <v>90.56</v>
      </c>
      <c r="BR7" s="38">
        <v>94.63</v>
      </c>
      <c r="BS7" s="38">
        <v>75.05</v>
      </c>
      <c r="BT7" s="38">
        <v>69.89</v>
      </c>
      <c r="BU7" s="38">
        <v>53.46</v>
      </c>
      <c r="BV7" s="38">
        <v>59.3</v>
      </c>
      <c r="BW7" s="38">
        <v>59.83</v>
      </c>
      <c r="BX7" s="38">
        <v>65.33</v>
      </c>
      <c r="BY7" s="38">
        <v>65.39</v>
      </c>
      <c r="BZ7" s="38">
        <v>65.37</v>
      </c>
      <c r="CA7" s="38">
        <v>59.59</v>
      </c>
      <c r="CB7" s="38">
        <v>185.64</v>
      </c>
      <c r="CC7" s="38">
        <v>177.39</v>
      </c>
      <c r="CD7" s="38">
        <v>227.77</v>
      </c>
      <c r="CE7" s="38">
        <v>244.45</v>
      </c>
      <c r="CF7" s="38">
        <v>319.14</v>
      </c>
      <c r="CG7" s="38">
        <v>248.14</v>
      </c>
      <c r="CH7" s="38">
        <v>246.66</v>
      </c>
      <c r="CI7" s="38">
        <v>227.43</v>
      </c>
      <c r="CJ7" s="38">
        <v>230.88</v>
      </c>
      <c r="CK7" s="38">
        <v>228.99</v>
      </c>
      <c r="CL7" s="38">
        <v>257.86</v>
      </c>
      <c r="CM7" s="38">
        <v>51.2</v>
      </c>
      <c r="CN7" s="38">
        <v>49.17</v>
      </c>
      <c r="CO7" s="38">
        <v>48.04</v>
      </c>
      <c r="CP7" s="38">
        <v>47.47</v>
      </c>
      <c r="CQ7" s="38">
        <v>46.03</v>
      </c>
      <c r="CR7" s="38">
        <v>57.3</v>
      </c>
      <c r="CS7" s="38">
        <v>56</v>
      </c>
      <c r="CT7" s="38">
        <v>56.01</v>
      </c>
      <c r="CU7" s="38">
        <v>56.72</v>
      </c>
      <c r="CV7" s="38">
        <v>54.06</v>
      </c>
      <c r="CW7" s="38">
        <v>51.3</v>
      </c>
      <c r="CX7" s="38">
        <v>87.96</v>
      </c>
      <c r="CY7" s="38">
        <v>88.35</v>
      </c>
      <c r="CZ7" s="38">
        <v>89.04</v>
      </c>
      <c r="DA7" s="38">
        <v>89.19</v>
      </c>
      <c r="DB7" s="38">
        <v>89.62</v>
      </c>
      <c r="DC7" s="38">
        <v>89.43</v>
      </c>
      <c r="DD7" s="38">
        <v>89.51</v>
      </c>
      <c r="DE7" s="38">
        <v>89.77</v>
      </c>
      <c r="DF7" s="38">
        <v>90.04</v>
      </c>
      <c r="DG7" s="38">
        <v>90.11</v>
      </c>
      <c r="DH7" s="38">
        <v>86.22</v>
      </c>
      <c r="DI7" s="38">
        <v>11.02</v>
      </c>
      <c r="DJ7" s="38">
        <v>14.52</v>
      </c>
      <c r="DK7" s="38">
        <v>18.21</v>
      </c>
      <c r="DL7" s="38">
        <v>21.41</v>
      </c>
      <c r="DM7" s="38">
        <v>24.51</v>
      </c>
      <c r="DN7" s="38">
        <v>20.350000000000001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0.16</v>
      </c>
      <c r="EF7" s="38">
        <v>0.03</v>
      </c>
      <c r="EG7" s="38">
        <v>0</v>
      </c>
      <c r="EH7" s="38">
        <v>0</v>
      </c>
      <c r="EI7" s="38">
        <v>0</v>
      </c>
      <c r="EJ7" s="38">
        <v>0.11</v>
      </c>
      <c r="EK7" s="38">
        <v>0.05</v>
      </c>
      <c r="EL7" s="38">
        <v>0.44</v>
      </c>
      <c r="EM7" s="38">
        <v>0.04</v>
      </c>
      <c r="EN7" s="38">
        <v>0.02</v>
      </c>
      <c r="EO7" s="38">
        <v>0.02</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E10" si="15">DATEVALUE($B7+12-B11&amp;"/1/"&amp;B12)</f>
        <v>46388</v>
      </c>
      <c r="C10" s="41">
        <f t="shared" si="15"/>
        <v>46753</v>
      </c>
      <c r="D10" s="41">
        <f t="shared" si="15"/>
        <v>47119</v>
      </c>
      <c r="E10" s="41">
        <f t="shared" si="15"/>
        <v>47484</v>
      </c>
      <c r="F10" s="42">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2021-02-02T23:34:49Z</cp:lastPrinted>
  <dcterms:modified xsi:type="dcterms:W3CDTF">2021-02-02T23:34:52Z</dcterms:modified>
</cp:coreProperties>
</file>