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2.10.11\kyouyuu\ファイル共有\上下水道課\業務係\下水道業務\25.経営比較分析表\H30年度決算\経営比較分析表（下水道） - 打ち返し\"/>
    </mc:Choice>
  </mc:AlternateContent>
  <workbookProtection workbookAlgorithmName="SHA-512" workbookHashValue="kEETLnCb4FSEoEgKzCJ2H63Lb3tw62/yujKd0f5nvef+2U+mnY7oq5jI2ZCmp0kgiqYCro0Gw0q0LTGHnyRLtw==" workbookSaltValue="1OSh+wSpzncr2gYhSiSilg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AD10" i="4" s="1"/>
  <c r="Q6" i="5"/>
  <c r="P6" i="5"/>
  <c r="O6" i="5"/>
  <c r="N6" i="5"/>
  <c r="B10" i="4" s="1"/>
  <c r="M6" i="5"/>
  <c r="AD8" i="4" s="1"/>
  <c r="L6" i="5"/>
  <c r="K6" i="5"/>
  <c r="J6" i="5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BB10" i="4"/>
  <c r="AT10" i="4"/>
  <c r="AL10" i="4"/>
  <c r="W10" i="4"/>
  <c r="P10" i="4"/>
  <c r="I10" i="4"/>
  <c r="BB8" i="4"/>
  <c r="AT8" i="4"/>
  <c r="AL8" i="4"/>
  <c r="W8" i="4"/>
  <c r="P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<sst xmlns="http://schemas.openxmlformats.org/spreadsheetml/2006/main" count="228" uniqueCount="114">
  <si>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</si>
  <si>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</si>
  <si>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</si>
  <si>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</si>
  <si>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</si>
  <si>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</si>
  <si>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</si>
  <si>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</si>
  <si>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</si>
  <si>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</si>
  <si>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</si>
  <si>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</si>
  <si>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</si>
  <si>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</si>
  <si>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</si>
  <si>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</si>
  <si>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</si>
  <si>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</si>
  <si>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</si>
  <si>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</si>
  <si>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</si>
  <si>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</si>
  <si>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</si>
  <si>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</si>
  <si>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</si>
  <si>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</si>
  <si>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</si>
  <si>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</si>
  <si>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</si>
  <si>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</si>
  <si>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</si>
  <si>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</si>
  <si>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</si>
  <si>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</si>
  <si>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</si>
  <si>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</si>
  <si>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</si>
  <si>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</si>
  <si>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</si>
  <si>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</si>
  <si>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</si>
  <si>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</si>
  <si>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</si>
  <si>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</si>
  <si>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</si>
  <si>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</si>
  <si>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</si>
  <si>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</si>
  <si>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</si>
  <si>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</si>
  <si>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</si>
  <si>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</si>
  <si>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</si>
  <si>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</si>
  <si>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</si>
  <si>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</si>
  <si>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</si>
  <si>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</si>
  <si>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</si>
  <si>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</si>
  <si>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</si>
  <si>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</si>
  <si>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</si>
  <si>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</si>
  <si>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</si>
  <si>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</si>
  <si>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</si>
  <si>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</si>
  <si>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</si>
  <si>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</si>
  <si>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</si>
  <si>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</si>
  <si>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</si>
  <si>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</si>
  <si>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</si>
  <si>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</si>
  <si>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</si>
  <si>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</si>
  <si>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</si>
  <si>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</si>
  <si>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</si>
  <si>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</si>
  <si>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</si>
  <si>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</si>
  <si>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</si>
  <si>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</si>
  <si>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</si>
  <si>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</si>
  <si>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</si>
  <si>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</si>
  <si>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</si>
  <si>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</si>
  <si>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</si>
  <si>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</si>
  <si>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</si>
  <si>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</si>
  <si>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</si>
  <si>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</si>
  <si>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島根県　隠岐の島町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</si>
  <si>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</si>
  <si>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</si>
  <si>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</si>
  <si>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</si>
  <si>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</si>
  <si>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</si>
  <si>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</si>
  <si>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</si>
  <si>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</si>
  <si>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</si>
  <si>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</si>
  <si>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</si>
  <si>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③平成11年度供用開始で、耐用年数内であり管渠改善は実施していない。</t>
    <phoneticPr fontId="4"/>
  </si>
  <si>
    <t>特定環境保全公共下水道は、既供用区域については、小規模施設のため、類似団体に比較して悪い。平成25年度から新処理区着手のため企業債残高が増加しており、使用料以外の収入に依存している部分が増えている。</t>
    <phoneticPr fontId="4"/>
  </si>
  <si>
    <t>①100%前後で推移しているが、使用料以外の収入に依存している部分が多い。
④平成25年度新処理区着手のため上昇し、類似団体に比較して高くなる。平成30年度に新処理区供用開始したため、水洗化率の向上に伴い平均値に近づいていくと思われる。
⑤小規模施設かつ、処理区域内の人口減少により使用料収入が減少傾向で、汚水処理費(委託料)の割合が大きくなるため、類似団体に比較して低い。
⑥上記⑤同様で汚水処理費(委託料)の割合が大きなるため類似団体に比較して高い。
⑦小規模施設かつ、処理区域内の人口減少により使用水量が少ないため、類似団体比較して低い。
新処理区の供用開始により、事業全体として処理能力が向上したため、一時的に利用率が低下した。
⑧新処理区の供用開始により、処理区域内人口が増加したため、水洗化率としては低下した。</t>
    <rPh sb="79" eb="80">
      <t>シン</t>
    </rPh>
    <rPh sb="80" eb="82">
      <t>ショリ</t>
    </rPh>
    <rPh sb="82" eb="83">
      <t>ク</t>
    </rPh>
    <rPh sb="83" eb="85">
      <t>キョウヨウ</t>
    </rPh>
    <rPh sb="85" eb="87">
      <t>カイシ</t>
    </rPh>
    <rPh sb="92" eb="95">
      <t>スイセンカ</t>
    </rPh>
    <rPh sb="95" eb="96">
      <t>リツ</t>
    </rPh>
    <rPh sb="97" eb="99">
      <t>コウジョウ</t>
    </rPh>
    <rPh sb="100" eb="101">
      <t>トモナ</t>
    </rPh>
    <rPh sb="102" eb="105">
      <t>ヘイキンチ</t>
    </rPh>
    <rPh sb="106" eb="107">
      <t>チカ</t>
    </rPh>
    <rPh sb="113" eb="114">
      <t>オモ</t>
    </rPh>
    <rPh sb="273" eb="274">
      <t>シン</t>
    </rPh>
    <rPh sb="274" eb="276">
      <t>ショリ</t>
    </rPh>
    <rPh sb="276" eb="277">
      <t>ク</t>
    </rPh>
    <rPh sb="278" eb="280">
      <t>キョウヨウ</t>
    </rPh>
    <rPh sb="298" eb="300">
      <t>コウジョウ</t>
    </rPh>
    <rPh sb="305" eb="308">
      <t>イチジテキ</t>
    </rPh>
    <rPh sb="309" eb="312">
      <t>リヨウリツ</t>
    </rPh>
    <rPh sb="313" eb="315">
      <t>テイカ</t>
    </rPh>
    <rPh sb="320" eb="321">
      <t>シン</t>
    </rPh>
    <rPh sb="321" eb="323">
      <t>ショリ</t>
    </rPh>
    <rPh sb="323" eb="324">
      <t>ク</t>
    </rPh>
    <rPh sb="325" eb="327">
      <t>キョウヨウ</t>
    </rPh>
    <rPh sb="327" eb="329">
      <t>カイシ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</si>
</sst>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1B-4EAD-921E-7F3871669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8568680"/>
        <c:axId val="458569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7.0000000000000007E-2</c:v>
                </c:pt>
                <c:pt idx="2">
                  <c:v>0.09</c:v>
                </c:pt>
                <c:pt idx="3">
                  <c:v>0.09</c:v>
                </c:pt>
                <c:pt idx="4">
                  <c:v>0.13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61B-4EAD-921E-7F3871669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568680"/>
        <c:axId val="458569464"/>
      </c:lineChart>
      <c:dateAx>
        <c:axId val="458568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8569464"/>
        <c:crosses val="autoZero"/>
        <c:auto val="1"/>
        <c:lblOffset val="100"/>
        <c:baseTimeUnit val="years"/>
      </c:dateAx>
      <c:valAx>
        <c:axId val="458569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8568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31.43</c:v>
                </c:pt>
                <c:pt idx="1">
                  <c:v>31.43</c:v>
                </c:pt>
                <c:pt idx="2">
                  <c:v>31.43</c:v>
                </c:pt>
                <c:pt idx="3">
                  <c:v>27.86</c:v>
                </c:pt>
                <c:pt idx="4">
                  <c:v>9.27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C9-4FB2-8EA1-AEA96B4AA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903376"/>
        <c:axId val="464897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43.58</c:v>
                </c:pt>
                <c:pt idx="1">
                  <c:v>41.35</c:v>
                </c:pt>
                <c:pt idx="2">
                  <c:v>42.9</c:v>
                </c:pt>
                <c:pt idx="3">
                  <c:v>43.36</c:v>
                </c:pt>
                <c:pt idx="4">
                  <c:v>42.56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C9-4FB2-8EA1-AEA96B4AA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903376"/>
        <c:axId val="464897496"/>
      </c:lineChart>
      <c:dateAx>
        <c:axId val="464903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4897496"/>
        <c:crosses val="autoZero"/>
        <c:auto val="1"/>
        <c:lblOffset val="100"/>
        <c:baseTimeUnit val="years"/>
      </c:dateAx>
      <c:valAx>
        <c:axId val="464897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4903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91.91</c:v>
                </c:pt>
                <c:pt idx="1">
                  <c:v>92.12</c:v>
                </c:pt>
                <c:pt idx="2">
                  <c:v>93.21</c:v>
                </c:pt>
                <c:pt idx="3">
                  <c:v>92.17</c:v>
                </c:pt>
                <c:pt idx="4">
                  <c:v>44.1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A3-4016-BD55-D097B4587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892792"/>
        <c:axId val="464893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82.35</c:v>
                </c:pt>
                <c:pt idx="1">
                  <c:v>82.9</c:v>
                </c:pt>
                <c:pt idx="2">
                  <c:v>83.5</c:v>
                </c:pt>
                <c:pt idx="3">
                  <c:v>83.06</c:v>
                </c:pt>
                <c:pt idx="4">
                  <c:v>83.32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5A3-4016-BD55-D097B4587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892792"/>
        <c:axId val="464893968"/>
      </c:lineChart>
      <c:dateAx>
        <c:axId val="464892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4893968"/>
        <c:crosses val="autoZero"/>
        <c:auto val="1"/>
        <c:lblOffset val="100"/>
        <c:baseTimeUnit val="years"/>
      </c:dateAx>
      <c:valAx>
        <c:axId val="464893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4892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100.02</c:v>
                </c:pt>
                <c:pt idx="2">
                  <c:v>99.99</c:v>
                </c:pt>
                <c:pt idx="3">
                  <c:v>99.91</c:v>
                </c:pt>
                <c:pt idx="4">
                  <c:v>100.07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63-4CF2-8754-50CBCEB6E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8567112"/>
        <c:axId val="458567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963-4CF2-8754-50CBCEB6E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567112"/>
        <c:axId val="458567896"/>
      </c:lineChart>
      <c:dateAx>
        <c:axId val="458567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8567896"/>
        <c:crosses val="autoZero"/>
        <c:auto val="1"/>
        <c:lblOffset val="100"/>
        <c:baseTimeUnit val="years"/>
      </c:dateAx>
      <c:valAx>
        <c:axId val="458567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8567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C0-4F48-939C-6AC7561AB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8574168"/>
        <c:axId val="458571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0C0-4F48-939C-6AC7561AB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574168"/>
        <c:axId val="458571424"/>
      </c:lineChart>
      <c:dateAx>
        <c:axId val="458574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8571424"/>
        <c:crosses val="autoZero"/>
        <c:auto val="1"/>
        <c:lblOffset val="100"/>
        <c:baseTimeUnit val="years"/>
      </c:dateAx>
      <c:valAx>
        <c:axId val="458571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8574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7F-4AE1-9A4A-40CF33051A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8568288"/>
        <c:axId val="458572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27F-4AE1-9A4A-40CF33051A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568288"/>
        <c:axId val="458572992"/>
      </c:lineChart>
      <c:dateAx>
        <c:axId val="45856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8572992"/>
        <c:crosses val="autoZero"/>
        <c:auto val="1"/>
        <c:lblOffset val="100"/>
        <c:baseTimeUnit val="years"/>
      </c:dateAx>
      <c:valAx>
        <c:axId val="458572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856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17-4E18-B7A5-82B0F4ED7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955512"/>
        <c:axId val="464955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17-4E18-B7A5-82B0F4ED7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955512"/>
        <c:axId val="464955904"/>
      </c:lineChart>
      <c:dateAx>
        <c:axId val="464955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4955904"/>
        <c:crosses val="autoZero"/>
        <c:auto val="1"/>
        <c:lblOffset val="100"/>
        <c:baseTimeUnit val="years"/>
      </c:dateAx>
      <c:valAx>
        <c:axId val="464955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4955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B3-4617-9F2A-326A1E987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956296"/>
        <c:axId val="464957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BB3-4617-9F2A-326A1E987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956296"/>
        <c:axId val="464957080"/>
      </c:lineChart>
      <c:dateAx>
        <c:axId val="464956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4957080"/>
        <c:crosses val="autoZero"/>
        <c:auto val="1"/>
        <c:lblOffset val="100"/>
        <c:baseTimeUnit val="years"/>
      </c:dateAx>
      <c:valAx>
        <c:axId val="464957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4956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3060.88</c:v>
                </c:pt>
                <c:pt idx="1">
                  <c:v>6260.46</c:v>
                </c:pt>
                <c:pt idx="2">
                  <c:v>9747.73</c:v>
                </c:pt>
                <c:pt idx="3">
                  <c:v>13713.73</c:v>
                </c:pt>
                <c:pt idx="4">
                  <c:v>18604.18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C0-410F-82F2-3F745737FF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898280"/>
        <c:axId val="464892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1436</c:v>
                </c:pt>
                <c:pt idx="1">
                  <c:v>1434.89</c:v>
                </c:pt>
                <c:pt idx="2">
                  <c:v>1298.9100000000001</c:v>
                </c:pt>
                <c:pt idx="3">
                  <c:v>1243.71</c:v>
                </c:pt>
                <c:pt idx="4">
                  <c:v>1194.1500000000001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C0-410F-82F2-3F745737FF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898280"/>
        <c:axId val="464892400"/>
      </c:lineChart>
      <c:dateAx>
        <c:axId val="464898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4892400"/>
        <c:crosses val="autoZero"/>
        <c:auto val="1"/>
        <c:lblOffset val="100"/>
        <c:baseTimeUnit val="years"/>
      </c:dateAx>
      <c:valAx>
        <c:axId val="464892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4898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18.86</c:v>
                </c:pt>
                <c:pt idx="1">
                  <c:v>21.41</c:v>
                </c:pt>
                <c:pt idx="2">
                  <c:v>23.6</c:v>
                </c:pt>
                <c:pt idx="3">
                  <c:v>22.4</c:v>
                </c:pt>
                <c:pt idx="4">
                  <c:v>17.21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EB-4523-BD62-69E7CB551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894752"/>
        <c:axId val="464895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66.56</c:v>
                </c:pt>
                <c:pt idx="1">
                  <c:v>66.22</c:v>
                </c:pt>
                <c:pt idx="2">
                  <c:v>69.87</c:v>
                </c:pt>
                <c:pt idx="3">
                  <c:v>74.3</c:v>
                </c:pt>
                <c:pt idx="4">
                  <c:v>72.260000000000005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0EB-4523-BD62-69E7CB551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894752"/>
        <c:axId val="464895144"/>
      </c:lineChart>
      <c:dateAx>
        <c:axId val="464894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4895144"/>
        <c:crosses val="autoZero"/>
        <c:auto val="1"/>
        <c:lblOffset val="100"/>
        <c:baseTimeUnit val="years"/>
      </c:dateAx>
      <c:valAx>
        <c:axId val="464895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4894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1115.92</c:v>
                </c:pt>
                <c:pt idx="1">
                  <c:v>975.43</c:v>
                </c:pt>
                <c:pt idx="2">
                  <c:v>873.33</c:v>
                </c:pt>
                <c:pt idx="3">
                  <c:v>923.86</c:v>
                </c:pt>
                <c:pt idx="4">
                  <c:v>1164.23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54-4116-9D4C-CA0B99C5A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896320"/>
        <c:axId val="464899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244.29</c:v>
                </c:pt>
                <c:pt idx="1">
                  <c:v>246.72</c:v>
                </c:pt>
                <c:pt idx="2">
                  <c:v>234.96</c:v>
                </c:pt>
                <c:pt idx="3">
                  <c:v>221.81</c:v>
                </c:pt>
                <c:pt idx="4">
                  <c:v>230.02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F54-4116-9D4C-CA0B99C5A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896320"/>
        <c:axId val="464899064"/>
      </c:lineChart>
      <c:dateAx>
        <c:axId val="46489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4899064"/>
        <c:crosses val="autoZero"/>
        <c:auto val="1"/>
        <c:lblOffset val="100"/>
        <c:baseTimeUnit val="years"/>
      </c:dateAx>
      <c:valAx>
        <c:axId val="464899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4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【1,209.40】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【219.46】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J16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島根県　隠岐の島町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3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特定環境保全公共下水道</v>
      </c>
      <c r="Q8" s="71"/>
      <c r="R8" s="71"/>
      <c r="S8" s="71"/>
      <c r="T8" s="71"/>
      <c r="U8" s="71"/>
      <c r="V8" s="71"/>
      <c r="W8" s="71" t="str">
        <f>データ!L6</f>
        <v>D2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8">
        <f>データ!S6</f>
        <v>14307</v>
      </c>
      <c r="AM8" s="68"/>
      <c r="AN8" s="68"/>
      <c r="AO8" s="68"/>
      <c r="AP8" s="68"/>
      <c r="AQ8" s="68"/>
      <c r="AR8" s="68"/>
      <c r="AS8" s="68"/>
      <c r="AT8" s="67">
        <f>データ!T6</f>
        <v>242.82</v>
      </c>
      <c r="AU8" s="67"/>
      <c r="AV8" s="67"/>
      <c r="AW8" s="67"/>
      <c r="AX8" s="67"/>
      <c r="AY8" s="67"/>
      <c r="AZ8" s="67"/>
      <c r="BA8" s="67"/>
      <c r="BB8" s="67">
        <f>データ!U6</f>
        <v>58.92</v>
      </c>
      <c r="BC8" s="67"/>
      <c r="BD8" s="67"/>
      <c r="BE8" s="67"/>
      <c r="BF8" s="67"/>
      <c r="BG8" s="67"/>
      <c r="BH8" s="67"/>
      <c r="BI8" s="67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3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20</v>
      </c>
      <c r="BM9" s="6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 t="str">
        <f>データ!O6</f>
        <v>該当数値なし</v>
      </c>
      <c r="J10" s="67"/>
      <c r="K10" s="67"/>
      <c r="L10" s="67"/>
      <c r="M10" s="67"/>
      <c r="N10" s="67"/>
      <c r="O10" s="67"/>
      <c r="P10" s="67">
        <f>データ!P6</f>
        <v>3</v>
      </c>
      <c r="Q10" s="67"/>
      <c r="R10" s="67"/>
      <c r="S10" s="67"/>
      <c r="T10" s="67"/>
      <c r="U10" s="67"/>
      <c r="V10" s="67"/>
      <c r="W10" s="67">
        <f>データ!Q6</f>
        <v>100.4</v>
      </c>
      <c r="X10" s="67"/>
      <c r="Y10" s="67"/>
      <c r="Z10" s="67"/>
      <c r="AA10" s="67"/>
      <c r="AB10" s="67"/>
      <c r="AC10" s="67"/>
      <c r="AD10" s="68">
        <f>データ!R6</f>
        <v>3781</v>
      </c>
      <c r="AE10" s="68"/>
      <c r="AF10" s="68"/>
      <c r="AG10" s="68"/>
      <c r="AH10" s="68"/>
      <c r="AI10" s="68"/>
      <c r="AJ10" s="68"/>
      <c r="AK10" s="2"/>
      <c r="AL10" s="68">
        <f>データ!V6</f>
        <v>424</v>
      </c>
      <c r="AM10" s="68"/>
      <c r="AN10" s="68"/>
      <c r="AO10" s="68"/>
      <c r="AP10" s="68"/>
      <c r="AQ10" s="68"/>
      <c r="AR10" s="68"/>
      <c r="AS10" s="68"/>
      <c r="AT10" s="67">
        <f>データ!W6</f>
        <v>0.14000000000000001</v>
      </c>
      <c r="AU10" s="67"/>
      <c r="AV10" s="67"/>
      <c r="AW10" s="67"/>
      <c r="AX10" s="67"/>
      <c r="AY10" s="67"/>
      <c r="AZ10" s="67"/>
      <c r="BA10" s="67"/>
      <c r="BB10" s="67">
        <f>データ!X6</f>
        <v>3028.57</v>
      </c>
      <c r="BC10" s="67"/>
      <c r="BD10" s="67"/>
      <c r="BE10" s="67"/>
      <c r="BF10" s="67"/>
      <c r="BG10" s="67"/>
      <c r="BH10" s="67"/>
      <c r="BI10" s="67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51" t="s">
        <v>26</v>
      </c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3"/>
    </row>
    <row r="15" spans="1:78" ht="13.5" customHeight="1" x14ac:dyDescent="0.15">
      <c r="A15" s="2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2"/>
      <c r="BL15" s="54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2" t="s">
        <v>113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4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2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4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2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4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2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4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2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4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2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4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2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4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2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4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2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4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2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4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2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4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2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4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2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4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2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4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2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4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2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4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2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4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2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4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2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4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2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4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2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4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2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4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2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4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2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4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2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4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2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4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2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4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2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4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5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7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1" t="s">
        <v>27</v>
      </c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4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2" t="s">
        <v>111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4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2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4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2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4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2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4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2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4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2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4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2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4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2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4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2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4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2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4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2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4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2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2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4"/>
    </row>
    <row r="60" spans="1:78" ht="13.5" customHeight="1" x14ac:dyDescent="0.15">
      <c r="A60" s="2"/>
      <c r="B60" s="48" t="s">
        <v>28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50"/>
      <c r="BK60" s="2"/>
      <c r="BL60" s="42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4"/>
    </row>
    <row r="61" spans="1:78" ht="13.5" customHeight="1" x14ac:dyDescent="0.15">
      <c r="A61" s="2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50"/>
      <c r="BK61" s="2"/>
      <c r="BL61" s="42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4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2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4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5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1" t="s">
        <v>29</v>
      </c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4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2" t="s">
        <v>112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4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2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4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2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4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2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4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2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4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2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4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2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4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2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4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2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4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2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4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2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4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2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4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2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4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2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4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2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4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2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5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7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【1,209.40】</v>
      </c>
      <c r="I86" s="26" t="str">
        <f>データ!CA6</f>
        <v>【74.48】</v>
      </c>
      <c r="J86" s="26" t="str">
        <f>データ!CL6</f>
        <v>【219.46】</v>
      </c>
      <c r="K86" s="26" t="str">
        <f>データ!CW6</f>
        <v>【42.82】</v>
      </c>
      <c r="L86" s="26" t="str">
        <f>データ!DH6</f>
        <v>【83.36】</v>
      </c>
      <c r="M86" s="26" t="s">
        <v>43</v>
      </c>
      <c r="N86" s="26" t="s">
        <v>44</v>
      </c>
      <c r="O86" s="26" t="str">
        <f>データ!EO6</f>
        <v>【0.12】</v>
      </c>
    </row>
  </sheetData>
  <sheetProtection algorithmName="SHA-512" hashValue="6zsWylV64qkmKiGy78YJTFo1KVXCU9N2D+oWCVjfsxSxF6I6ZEO9fmBCIU0wkzRugslCkluDEu0zoi36it+PnA==" saltValue="aWokb9EpcCJ2y5L02LvTlw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6" t="s">
        <v>54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55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56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58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59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60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61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62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63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64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65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66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67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68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2018</v>
      </c>
      <c r="C6" s="33">
        <f t="shared" ref="C6:X6" si="3">C7</f>
        <v>325287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島根県　隠岐の島町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3</v>
      </c>
      <c r="Q6" s="34">
        <f t="shared" si="3"/>
        <v>100.4</v>
      </c>
      <c r="R6" s="34">
        <f t="shared" si="3"/>
        <v>3781</v>
      </c>
      <c r="S6" s="34">
        <f t="shared" si="3"/>
        <v>14307</v>
      </c>
      <c r="T6" s="34">
        <f t="shared" si="3"/>
        <v>242.82</v>
      </c>
      <c r="U6" s="34">
        <f t="shared" si="3"/>
        <v>58.92</v>
      </c>
      <c r="V6" s="34">
        <f t="shared" si="3"/>
        <v>424</v>
      </c>
      <c r="W6" s="34">
        <f t="shared" si="3"/>
        <v>0.14000000000000001</v>
      </c>
      <c r="X6" s="34">
        <f t="shared" si="3"/>
        <v>3028.57</v>
      </c>
      <c r="Y6" s="35">
        <f>IF(Y7="",NA(),Y7)</f>
        <v>100</v>
      </c>
      <c r="Z6" s="35">
        <f t="shared" ref="Z6:AH6" si="4">IF(Z7="",NA(),Z7)</f>
        <v>100.02</v>
      </c>
      <c r="AA6" s="35">
        <f t="shared" si="4"/>
        <v>99.99</v>
      </c>
      <c r="AB6" s="35">
        <f t="shared" si="4"/>
        <v>99.91</v>
      </c>
      <c r="AC6" s="35">
        <f t="shared" si="4"/>
        <v>100.07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3060.88</v>
      </c>
      <c r="BG6" s="35">
        <f t="shared" ref="BG6:BO6" si="7">IF(BG7="",NA(),BG7)</f>
        <v>6260.46</v>
      </c>
      <c r="BH6" s="35">
        <f t="shared" si="7"/>
        <v>9747.73</v>
      </c>
      <c r="BI6" s="35">
        <f t="shared" si="7"/>
        <v>13713.73</v>
      </c>
      <c r="BJ6" s="35">
        <f t="shared" si="7"/>
        <v>18604.18</v>
      </c>
      <c r="BK6" s="35">
        <f t="shared" si="7"/>
        <v>1436</v>
      </c>
      <c r="BL6" s="35">
        <f t="shared" si="7"/>
        <v>1434.89</v>
      </c>
      <c r="BM6" s="35">
        <f t="shared" si="7"/>
        <v>1298.9100000000001</v>
      </c>
      <c r="BN6" s="35">
        <f t="shared" si="7"/>
        <v>1243.71</v>
      </c>
      <c r="BO6" s="35">
        <f t="shared" si="7"/>
        <v>1194.1500000000001</v>
      </c>
      <c r="BP6" s="34" t="str">
        <f>IF(BP7="","",IF(BP7="-","【-】","【"&amp;SUBSTITUTE(TEXT(BP7,"#,##0.00"),"-","△")&amp;"】"))</f>
        <v>【1,209.40】</v>
      </c>
      <c r="BQ6" s="35">
        <f>IF(BQ7="",NA(),BQ7)</f>
        <v>18.86</v>
      </c>
      <c r="BR6" s="35">
        <f t="shared" ref="BR6:BZ6" si="8">IF(BR7="",NA(),BR7)</f>
        <v>21.41</v>
      </c>
      <c r="BS6" s="35">
        <f t="shared" si="8"/>
        <v>23.6</v>
      </c>
      <c r="BT6" s="35">
        <f t="shared" si="8"/>
        <v>22.4</v>
      </c>
      <c r="BU6" s="35">
        <f t="shared" si="8"/>
        <v>17.21</v>
      </c>
      <c r="BV6" s="35">
        <f t="shared" si="8"/>
        <v>66.56</v>
      </c>
      <c r="BW6" s="35">
        <f t="shared" si="8"/>
        <v>66.22</v>
      </c>
      <c r="BX6" s="35">
        <f t="shared" si="8"/>
        <v>69.87</v>
      </c>
      <c r="BY6" s="35">
        <f t="shared" si="8"/>
        <v>74.3</v>
      </c>
      <c r="BZ6" s="35">
        <f t="shared" si="8"/>
        <v>72.260000000000005</v>
      </c>
      <c r="CA6" s="34" t="str">
        <f>IF(CA7="","",IF(CA7="-","【-】","【"&amp;SUBSTITUTE(TEXT(CA7,"#,##0.00"),"-","△")&amp;"】"))</f>
        <v>【74.48】</v>
      </c>
      <c r="CB6" s="35">
        <f>IF(CB7="",NA(),CB7)</f>
        <v>1115.92</v>
      </c>
      <c r="CC6" s="35">
        <f t="shared" ref="CC6:CK6" si="9">IF(CC7="",NA(),CC7)</f>
        <v>975.43</v>
      </c>
      <c r="CD6" s="35">
        <f t="shared" si="9"/>
        <v>873.33</v>
      </c>
      <c r="CE6" s="35">
        <f t="shared" si="9"/>
        <v>923.86</v>
      </c>
      <c r="CF6" s="35">
        <f t="shared" si="9"/>
        <v>1164.23</v>
      </c>
      <c r="CG6" s="35">
        <f t="shared" si="9"/>
        <v>244.29</v>
      </c>
      <c r="CH6" s="35">
        <f t="shared" si="9"/>
        <v>246.72</v>
      </c>
      <c r="CI6" s="35">
        <f t="shared" si="9"/>
        <v>234.96</v>
      </c>
      <c r="CJ6" s="35">
        <f t="shared" si="9"/>
        <v>221.81</v>
      </c>
      <c r="CK6" s="35">
        <f t="shared" si="9"/>
        <v>230.02</v>
      </c>
      <c r="CL6" s="34" t="str">
        <f>IF(CL7="","",IF(CL7="-","【-】","【"&amp;SUBSTITUTE(TEXT(CL7,"#,##0.00"),"-","△")&amp;"】"))</f>
        <v>【219.46】</v>
      </c>
      <c r="CM6" s="35">
        <f>IF(CM7="",NA(),CM7)</f>
        <v>31.43</v>
      </c>
      <c r="CN6" s="35">
        <f t="shared" ref="CN6:CV6" si="10">IF(CN7="",NA(),CN7)</f>
        <v>31.43</v>
      </c>
      <c r="CO6" s="35">
        <f t="shared" si="10"/>
        <v>31.43</v>
      </c>
      <c r="CP6" s="35">
        <f t="shared" si="10"/>
        <v>27.86</v>
      </c>
      <c r="CQ6" s="35">
        <f t="shared" si="10"/>
        <v>9.27</v>
      </c>
      <c r="CR6" s="35">
        <f t="shared" si="10"/>
        <v>43.58</v>
      </c>
      <c r="CS6" s="35">
        <f t="shared" si="10"/>
        <v>41.35</v>
      </c>
      <c r="CT6" s="35">
        <f t="shared" si="10"/>
        <v>42.9</v>
      </c>
      <c r="CU6" s="35">
        <f t="shared" si="10"/>
        <v>43.36</v>
      </c>
      <c r="CV6" s="35">
        <f t="shared" si="10"/>
        <v>42.56</v>
      </c>
      <c r="CW6" s="34" t="str">
        <f>IF(CW7="","",IF(CW7="-","【-】","【"&amp;SUBSTITUTE(TEXT(CW7,"#,##0.00"),"-","△")&amp;"】"))</f>
        <v>【42.82】</v>
      </c>
      <c r="CX6" s="35">
        <f>IF(CX7="",NA(),CX7)</f>
        <v>91.91</v>
      </c>
      <c r="CY6" s="35">
        <f t="shared" ref="CY6:DG6" si="11">IF(CY7="",NA(),CY7)</f>
        <v>92.12</v>
      </c>
      <c r="CZ6" s="35">
        <f t="shared" si="11"/>
        <v>93.21</v>
      </c>
      <c r="DA6" s="35">
        <f t="shared" si="11"/>
        <v>92.17</v>
      </c>
      <c r="DB6" s="35">
        <f t="shared" si="11"/>
        <v>44.1</v>
      </c>
      <c r="DC6" s="35">
        <f t="shared" si="11"/>
        <v>82.35</v>
      </c>
      <c r="DD6" s="35">
        <f t="shared" si="11"/>
        <v>82.9</v>
      </c>
      <c r="DE6" s="35">
        <f t="shared" si="11"/>
        <v>83.5</v>
      </c>
      <c r="DF6" s="35">
        <f t="shared" si="11"/>
        <v>83.06</v>
      </c>
      <c r="DG6" s="35">
        <f t="shared" si="11"/>
        <v>83.32</v>
      </c>
      <c r="DH6" s="34" t="str">
        <f>IF(DH7="","",IF(DH7="-","【-】","【"&amp;SUBSTITUTE(TEXT(DH7,"#,##0.00"),"-","△")&amp;"】"))</f>
        <v>【83.36】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0.04</v>
      </c>
      <c r="EK6" s="35">
        <f t="shared" si="14"/>
        <v>7.0000000000000007E-2</v>
      </c>
      <c r="EL6" s="35">
        <f t="shared" si="14"/>
        <v>0.09</v>
      </c>
      <c r="EM6" s="35">
        <f t="shared" si="14"/>
        <v>0.09</v>
      </c>
      <c r="EN6" s="35">
        <f t="shared" si="14"/>
        <v>0.13</v>
      </c>
      <c r="EO6" s="34" t="str">
        <f>IF(EO7="","",IF(EO7="-","【-】","【"&amp;SUBSTITUTE(TEXT(EO7,"#,##0.00"),"-","△")&amp;"】"))</f>
        <v>【0.12】</v>
      </c>
    </row>
    <row r="7" spans="1:145" s="36" customFormat="1" x14ac:dyDescent="0.15">
      <c r="A7" s="28"/>
      <c r="B7" s="37">
        <v>2018</v>
      </c>
      <c r="C7" s="37">
        <v>325287</v>
      </c>
      <c r="D7" s="37">
        <v>47</v>
      </c>
      <c r="E7" s="37">
        <v>17</v>
      </c>
      <c r="F7" s="37">
        <v>4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3</v>
      </c>
      <c r="Q7" s="38">
        <v>100.4</v>
      </c>
      <c r="R7" s="38">
        <v>3781</v>
      </c>
      <c r="S7" s="38">
        <v>14307</v>
      </c>
      <c r="T7" s="38">
        <v>242.82</v>
      </c>
      <c r="U7" s="38">
        <v>58.92</v>
      </c>
      <c r="V7" s="38">
        <v>424</v>
      </c>
      <c r="W7" s="38">
        <v>0.14000000000000001</v>
      </c>
      <c r="X7" s="38">
        <v>3028.57</v>
      </c>
      <c r="Y7" s="38">
        <v>100</v>
      </c>
      <c r="Z7" s="38">
        <v>100.02</v>
      </c>
      <c r="AA7" s="38">
        <v>99.99</v>
      </c>
      <c r="AB7" s="38">
        <v>99.91</v>
      </c>
      <c r="AC7" s="38">
        <v>100.07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3060.88</v>
      </c>
      <c r="BG7" s="38">
        <v>6260.46</v>
      </c>
      <c r="BH7" s="38">
        <v>9747.73</v>
      </c>
      <c r="BI7" s="38">
        <v>13713.73</v>
      </c>
      <c r="BJ7" s="38">
        <v>18604.18</v>
      </c>
      <c r="BK7" s="38">
        <v>1436</v>
      </c>
      <c r="BL7" s="38">
        <v>1434.89</v>
      </c>
      <c r="BM7" s="38">
        <v>1298.9100000000001</v>
      </c>
      <c r="BN7" s="38">
        <v>1243.71</v>
      </c>
      <c r="BO7" s="38">
        <v>1194.1500000000001</v>
      </c>
      <c r="BP7" s="38">
        <v>1209.4000000000001</v>
      </c>
      <c r="BQ7" s="38">
        <v>18.86</v>
      </c>
      <c r="BR7" s="38">
        <v>21.41</v>
      </c>
      <c r="BS7" s="38">
        <v>23.6</v>
      </c>
      <c r="BT7" s="38">
        <v>22.4</v>
      </c>
      <c r="BU7" s="38">
        <v>17.21</v>
      </c>
      <c r="BV7" s="38">
        <v>66.56</v>
      </c>
      <c r="BW7" s="38">
        <v>66.22</v>
      </c>
      <c r="BX7" s="38">
        <v>69.87</v>
      </c>
      <c r="BY7" s="38">
        <v>74.3</v>
      </c>
      <c r="BZ7" s="38">
        <v>72.260000000000005</v>
      </c>
      <c r="CA7" s="38">
        <v>74.48</v>
      </c>
      <c r="CB7" s="38">
        <v>1115.92</v>
      </c>
      <c r="CC7" s="38">
        <v>975.43</v>
      </c>
      <c r="CD7" s="38">
        <v>873.33</v>
      </c>
      <c r="CE7" s="38">
        <v>923.86</v>
      </c>
      <c r="CF7" s="38">
        <v>1164.23</v>
      </c>
      <c r="CG7" s="38">
        <v>244.29</v>
      </c>
      <c r="CH7" s="38">
        <v>246.72</v>
      </c>
      <c r="CI7" s="38">
        <v>234.96</v>
      </c>
      <c r="CJ7" s="38">
        <v>221.81</v>
      </c>
      <c r="CK7" s="38">
        <v>230.02</v>
      </c>
      <c r="CL7" s="38">
        <v>219.46</v>
      </c>
      <c r="CM7" s="38">
        <v>31.43</v>
      </c>
      <c r="CN7" s="38">
        <v>31.43</v>
      </c>
      <c r="CO7" s="38">
        <v>31.43</v>
      </c>
      <c r="CP7" s="38">
        <v>27.86</v>
      </c>
      <c r="CQ7" s="38">
        <v>9.27</v>
      </c>
      <c r="CR7" s="38">
        <v>43.58</v>
      </c>
      <c r="CS7" s="38">
        <v>41.35</v>
      </c>
      <c r="CT7" s="38">
        <v>42.9</v>
      </c>
      <c r="CU7" s="38">
        <v>43.36</v>
      </c>
      <c r="CV7" s="38">
        <v>42.56</v>
      </c>
      <c r="CW7" s="38">
        <v>42.82</v>
      </c>
      <c r="CX7" s="38">
        <v>91.91</v>
      </c>
      <c r="CY7" s="38">
        <v>92.12</v>
      </c>
      <c r="CZ7" s="38">
        <v>93.21</v>
      </c>
      <c r="DA7" s="38">
        <v>92.17</v>
      </c>
      <c r="DB7" s="38">
        <v>44.1</v>
      </c>
      <c r="DC7" s="38">
        <v>82.35</v>
      </c>
      <c r="DD7" s="38">
        <v>82.9</v>
      </c>
      <c r="DE7" s="38">
        <v>83.5</v>
      </c>
      <c r="DF7" s="38">
        <v>83.06</v>
      </c>
      <c r="DG7" s="38">
        <v>83.32</v>
      </c>
      <c r="DH7" s="38">
        <v>83.36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0.04</v>
      </c>
      <c r="EK7" s="38">
        <v>7.0000000000000007E-2</v>
      </c>
      <c r="EL7" s="38">
        <v>0.09</v>
      </c>
      <c r="EM7" s="38">
        <v>0.09</v>
      </c>
      <c r="EN7" s="38">
        <v>0.13</v>
      </c>
      <c r="EO7" s="38">
        <v>0.12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</worksheet>
</file>