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192.168.30.191\環境整備課1\500_上下水道（管理係）\110_経営比較分析表\200121公営企業に係る「経営比較分析表」の分析等について（照会）【2月5日〆】\【経営比較分析表】下水道2018_325261_47_1718\"/>
    </mc:Choice>
  </mc:AlternateContent>
  <xr:revisionPtr revIDLastSave="0" documentId="13_ncr:1_{86B8F4A5-57C8-4C8A-A1A1-6636E257E260}" xr6:coauthVersionLast="45" xr6:coauthVersionMax="45" xr10:uidLastSave="{00000000-0000-0000-0000-000000000000}"/>
  <workbookProtection workbookAlgorithmName="SHA-512" workbookHashValue="DSBXdMw2Hu8hqc67vd40fTrvJDOhzC6cOfYOEvbFbxZGtkpkfCfuNXoFzvTP8OqqBPKNQVBC7dJlaGP2qBRvHw==" workbookSaltValue="pRtJ0nQ2QZGoyMsOD9ttY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<sst xmlns="http://schemas.openxmlformats.org/spreadsheetml/2006/main" count="239" uniqueCount="114">
  <si>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</si>
  <si>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</si>
  <si>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</si>
  <si>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</si>
  <si>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</si>
  <si>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</si>
  <si>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</si>
  <si>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</si>
  <si>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</si>
  <si>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</si>
  <si>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</si>
  <si>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</si>
  <si>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</si>
  <si>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</si>
  <si>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</si>
  <si>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</si>
  <si>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</si>
  <si>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</si>
  <si>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</si>
  <si>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</si>
  <si>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</si>
  <si>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</si>
  <si>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</si>
  <si>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</si>
  <si>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</si>
  <si>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</si>
  <si>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</si>
  <si>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</si>
  <si>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</si>
  <si>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</si>
  <si>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</si>
  <si>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</si>
  <si>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</si>
  <si>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</si>
  <si>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</si>
  <si>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</si>
  <si>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</si>
  <si>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</si>
  <si>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</si>
  <si>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</si>
  <si>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</si>
  <si>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</si>
  <si>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</si>
  <si>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</si>
  <si>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</si>
  <si>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</si>
  <si>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</si>
  <si>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</si>
  <si>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</si>
  <si>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</si>
  <si>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</si>
  <si>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</si>
  <si>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</si>
  <si>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</si>
  <si>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</si>
  <si>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</si>
  <si>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</si>
  <si>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</si>
  <si>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</si>
  <si>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</si>
  <si>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</si>
  <si>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</si>
  <si>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</si>
  <si>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</si>
  <si>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</si>
  <si>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</si>
  <si>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</si>
  <si>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</si>
  <si>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</si>
  <si>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</si>
  <si>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</si>
  <si>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</si>
  <si>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</si>
  <si>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</si>
  <si>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</si>
  <si>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</si>
  <si>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</si>
  <si>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</si>
  <si>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</si>
  <si>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</si>
  <si>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</si>
  <si>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</si>
  <si>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</si>
  <si>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</si>
  <si>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</si>
  <si>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</si>
  <si>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</si>
  <si>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</si>
  <si>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</si>
  <si>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</si>
  <si>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</si>
  <si>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</si>
  <si>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</si>
  <si>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</si>
  <si>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</si>
  <si>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</si>
  <si>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</si>
  <si>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</si>
  <si>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</si>
  <si>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</si>
  <si>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</si>
  <si>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</si>
  <si>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</si>
  <si>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</si>
  <si>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</si>
  <si>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</si>
  <si>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</si>
  <si>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</si>
  <si>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</si>
  <si>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</si>
  <si>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</si>
  <si>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接続件数を伸ばすことも必要であるが、現状大きな伸びは見込めない。比較的高齢な世帯及び空家が多い集落のため料金収入も伸びず維持管理費のウエイトが大きいため経費回収率、汚水処理原価が類似団体平均値を下回る数値となっている。</t>
    <rPh sb="41" eb="42">
      <t>オヨ</t>
    </rPh>
    <rPh sb="43" eb="45">
      <t>アキヤ</t>
    </rPh>
    <phoneticPr fontId="4"/>
  </si>
  <si>
    <t>　浄化槽本体の老朽化による改善率については現在不具合がないこと、法定耐用年数まで長い年月があることから、更新工事を行う予定はない。
　また、浄化槽本体以外の更新については、小修繕にて対応している。</t>
    <rPh sb="1" eb="4">
      <t>ジョウカソウ</t>
    </rPh>
    <rPh sb="4" eb="6">
      <t>ホンタイ</t>
    </rPh>
    <rPh sb="7" eb="9">
      <t>ロウキュウ</t>
    </rPh>
    <rPh sb="9" eb="10">
      <t>カ</t>
    </rPh>
    <rPh sb="70" eb="73">
      <t>ジョウカソウ</t>
    </rPh>
    <rPh sb="73" eb="75">
      <t>ホンタイ</t>
    </rPh>
    <rPh sb="75" eb="77">
      <t>イガイ</t>
    </rPh>
    <phoneticPr fontId="4"/>
  </si>
  <si>
    <r>
      <t>　平成15年度より特定地域生活排水処理にて事業をおこなっていたが、設置個数の減少により平成17年度からは、個別排水処理にて事業対応している。平成17年度から供用開始し、毎年５基程度の設置を行い、接続率は39.8％となっている。集落内において高齢者世帯及び空家の増加に伴い、このままのペースで事業を実施しても、対象地域の汚水処理体制が整うまで相当の年月を要するため基本的な方向性を見直す必要があると思われる。</t>
    </r>
    <r>
      <rPr>
        <sz val="11"/>
        <color rgb="FFFF0000"/>
        <rFont val="ＭＳ ゴシック"/>
        <family val="3"/>
        <charset val="128"/>
      </rPr>
      <t>また、企業債残高対事業規模比率についても、上記の理由から営業収益の増加が見込めないため高い数値となっている。</t>
    </r>
    <r>
      <rPr>
        <sz val="11"/>
        <rFont val="ＭＳ ゴシック"/>
        <family val="3"/>
        <charset val="128"/>
      </rPr>
      <t xml:space="preserve">
　今後も地方債については有利な財源により運用する。
　</t>
    </r>
    <rPh sb="1" eb="3">
      <t>ヘイセイ</t>
    </rPh>
    <rPh sb="5" eb="7">
      <t>ネンド</t>
    </rPh>
    <rPh sb="9" eb="11">
      <t>トクテイ</t>
    </rPh>
    <rPh sb="11" eb="13">
      <t>チイキ</t>
    </rPh>
    <rPh sb="13" eb="15">
      <t>セイカツ</t>
    </rPh>
    <rPh sb="15" eb="17">
      <t>ハイスイ</t>
    </rPh>
    <rPh sb="17" eb="19">
      <t>ショリ</t>
    </rPh>
    <rPh sb="21" eb="23">
      <t>ジギョウ</t>
    </rPh>
    <rPh sb="33" eb="35">
      <t>セッチ</t>
    </rPh>
    <rPh sb="35" eb="37">
      <t>コスウ</t>
    </rPh>
    <rPh sb="38" eb="40">
      <t>ゲンショウ</t>
    </rPh>
    <rPh sb="43" eb="45">
      <t>ヘイセイ</t>
    </rPh>
    <rPh sb="47" eb="49">
      <t>ネンド</t>
    </rPh>
    <rPh sb="53" eb="55">
      <t>コベツ</t>
    </rPh>
    <rPh sb="55" eb="57">
      <t>ハイスイ</t>
    </rPh>
    <rPh sb="57" eb="59">
      <t>ショリ</t>
    </rPh>
    <rPh sb="61" eb="63">
      <t>ジギョウ</t>
    </rPh>
    <rPh sb="63" eb="65">
      <t>タイオウ</t>
    </rPh>
    <rPh sb="97" eb="99">
      <t>セツゾク</t>
    </rPh>
    <rPh sb="99" eb="100">
      <t>リツ</t>
    </rPh>
    <rPh sb="113" eb="115">
      <t>シュウラク</t>
    </rPh>
    <rPh sb="115" eb="116">
      <t>ナイ</t>
    </rPh>
    <rPh sb="120" eb="123">
      <t>コウレイシャ</t>
    </rPh>
    <rPh sb="123" eb="125">
      <t>セタイ</t>
    </rPh>
    <rPh sb="125" eb="126">
      <t>オヨ</t>
    </rPh>
    <rPh sb="127" eb="129">
      <t>アキヤ</t>
    </rPh>
    <rPh sb="130" eb="132">
      <t>ゾウカ</t>
    </rPh>
    <rPh sb="133" eb="134">
      <t>トモナ</t>
    </rPh>
    <rPh sb="166" eb="167">
      <t>トトノ</t>
    </rPh>
    <rPh sb="206" eb="218">
      <t>キギョウサイザンダカタイジギョウキボヒリツ</t>
    </rPh>
    <rPh sb="224" eb="226">
      <t>ジョウキ</t>
    </rPh>
    <rPh sb="227" eb="229">
      <t>リユウ</t>
    </rPh>
    <rPh sb="231" eb="233">
      <t>エイギョウ</t>
    </rPh>
    <rPh sb="233" eb="235">
      <t>シュウエキ</t>
    </rPh>
    <rPh sb="236" eb="238">
      <t>ゾウカ</t>
    </rPh>
    <rPh sb="239" eb="241">
      <t>ミコ</t>
    </rPh>
    <rPh sb="246" eb="247">
      <t>タカ</t>
    </rPh>
    <rPh sb="248" eb="250">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</si>
</sst>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F9-4336-81A8-75CEB598DE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AF9-4336-81A8-75CEB598DE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960-4AA0-B255-648EEF2070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41.51</c:v>
                </c:pt>
                <c:pt idx="3">
                  <c:v>49.31</c:v>
                </c:pt>
                <c:pt idx="4">
                  <c:v>47.29</c:v>
                </c:pt>
              </c:numCache>
            </c:numRef>
          </c:val>
          <c:smooth val="0"/>
          <c:extLst>
            <c:ext xmlns:c16="http://schemas.microsoft.com/office/drawing/2014/chart" uri="{C3380CC4-5D6E-409C-BE32-E72D297353CC}">
              <c16:uniqueId val="{00000001-4960-4AA0-B255-648EEF2070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20.12</c:v>
                </c:pt>
                <c:pt idx="1">
                  <c:v>17.649999999999999</c:v>
                </c:pt>
                <c:pt idx="2">
                  <c:v>20.45</c:v>
                </c:pt>
                <c:pt idx="3">
                  <c:v>21.75</c:v>
                </c:pt>
                <c:pt idx="4">
                  <c:v>23.92</c:v>
                </c:pt>
              </c:numCache>
            </c:numRef>
          </c:val>
          <c:extLst>
            <c:ext xmlns:c16="http://schemas.microsoft.com/office/drawing/2014/chart" uri="{C3380CC4-5D6E-409C-BE32-E72D297353CC}">
              <c16:uniqueId val="{00000000-FBCD-4BBE-9287-6D9ECFE433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68.72</c:v>
                </c:pt>
                <c:pt idx="3">
                  <c:v>57.28</c:v>
                </c:pt>
                <c:pt idx="4">
                  <c:v>57.74</c:v>
                </c:pt>
              </c:numCache>
            </c:numRef>
          </c:val>
          <c:smooth val="0"/>
          <c:extLst>
            <c:ext xmlns:c16="http://schemas.microsoft.com/office/drawing/2014/chart" uri="{C3380CC4-5D6E-409C-BE32-E72D297353CC}">
              <c16:uniqueId val="{00000001-FBCD-4BBE-9287-6D9ECFE433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78.489999999999995</c:v>
                </c:pt>
                <c:pt idx="1">
                  <c:v>74.400000000000006</c:v>
                </c:pt>
                <c:pt idx="2">
                  <c:v>90.31</c:v>
                </c:pt>
                <c:pt idx="3">
                  <c:v>87.74</c:v>
                </c:pt>
                <c:pt idx="4">
                  <c:v>99.24</c:v>
                </c:pt>
              </c:numCache>
            </c:numRef>
          </c:val>
          <c:extLst>
            <c:ext xmlns:c16="http://schemas.microsoft.com/office/drawing/2014/chart" uri="{C3380CC4-5D6E-409C-BE32-E72D297353CC}">
              <c16:uniqueId val="{00000000-F53E-4B20-8260-9211C2BB9E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3E-4B20-8260-9211C2BB9E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F5-4361-8D1F-9B557121CB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F5-4361-8D1F-9B557121CB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06-4E2A-9D93-1DD3A6A495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06-4E2A-9D93-1DD3A6A495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69-461E-A7EF-BD3559B773C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69-461E-A7EF-BD3559B773C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D-4D74-A1E9-C367927EFF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D-4D74-A1E9-C367927EFF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2880.15</c:v>
                </c:pt>
                <c:pt idx="1">
                  <c:v>1174.33</c:v>
                </c:pt>
                <c:pt idx="2">
                  <c:v>1649.58</c:v>
                </c:pt>
                <c:pt idx="3">
                  <c:v>1739.91</c:v>
                </c:pt>
                <c:pt idx="4">
                  <c:v>1689.31</c:v>
                </c:pt>
              </c:numCache>
            </c:numRef>
          </c:val>
          <c:extLst>
            <c:ext xmlns:c16="http://schemas.microsoft.com/office/drawing/2014/chart" uri="{C3380CC4-5D6E-409C-BE32-E72D297353CC}">
              <c16:uniqueId val="{00000000-C927-4141-A242-DD0E44BD073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503.8</c:v>
                </c:pt>
                <c:pt idx="3">
                  <c:v>768.3</c:v>
                </c:pt>
                <c:pt idx="4">
                  <c:v>918.36</c:v>
                </c:pt>
              </c:numCache>
            </c:numRef>
          </c:val>
          <c:smooth val="0"/>
          <c:extLst>
            <c:ext xmlns:c16="http://schemas.microsoft.com/office/drawing/2014/chart" uri="{C3380CC4-5D6E-409C-BE32-E72D297353CC}">
              <c16:uniqueId val="{00000001-C927-4141-A242-DD0E44BD073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21.54</c:v>
                </c:pt>
                <c:pt idx="1">
                  <c:v>22.28</c:v>
                </c:pt>
                <c:pt idx="2">
                  <c:v>39.979999999999997</c:v>
                </c:pt>
                <c:pt idx="3">
                  <c:v>33.97</c:v>
                </c:pt>
                <c:pt idx="4">
                  <c:v>37.18</c:v>
                </c:pt>
              </c:numCache>
            </c:numRef>
          </c:val>
          <c:extLst>
            <c:ext xmlns:c16="http://schemas.microsoft.com/office/drawing/2014/chart" uri="{C3380CC4-5D6E-409C-BE32-E72D297353CC}">
              <c16:uniqueId val="{00000000-CB59-4E4D-BE3B-4BEAAF802C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51.58</c:v>
                </c:pt>
                <c:pt idx="3">
                  <c:v>53.36</c:v>
                </c:pt>
                <c:pt idx="4">
                  <c:v>50.94</c:v>
                </c:pt>
              </c:numCache>
            </c:numRef>
          </c:val>
          <c:smooth val="0"/>
          <c:extLst>
            <c:ext xmlns:c16="http://schemas.microsoft.com/office/drawing/2014/chart" uri="{C3380CC4-5D6E-409C-BE32-E72D297353CC}">
              <c16:uniqueId val="{00000001-CB59-4E4D-BE3B-4BEAAF802C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685.19</c:v>
                </c:pt>
                <c:pt idx="1">
                  <c:v>577.74</c:v>
                </c:pt>
                <c:pt idx="2">
                  <c:v>328.19</c:v>
                </c:pt>
                <c:pt idx="3">
                  <c:v>368.72</c:v>
                </c:pt>
                <c:pt idx="4">
                  <c:v>348.3</c:v>
                </c:pt>
              </c:numCache>
            </c:numRef>
          </c:val>
          <c:extLst>
            <c:ext xmlns:c16="http://schemas.microsoft.com/office/drawing/2014/chart" uri="{C3380CC4-5D6E-409C-BE32-E72D297353CC}">
              <c16:uniqueId val="{00000000-5FE9-43BB-8D4B-077E9198EA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333.58</c:v>
                </c:pt>
                <c:pt idx="3">
                  <c:v>347.38</c:v>
                </c:pt>
                <c:pt idx="4">
                  <c:v>371.2</c:v>
                </c:pt>
              </c:numCache>
            </c:numRef>
          </c:val>
          <c:smooth val="0"/>
          <c:extLst>
            <c:ext xmlns:c16="http://schemas.microsoft.com/office/drawing/2014/chart" uri="{C3380CC4-5D6E-409C-BE32-E72D297353CC}">
              <c16:uniqueId val="{00000001-5FE9-43BB-8D4B-077E9198EA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島根県　西ノ島町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個別排水処理</v>
      </c>
      <c r="Q8" s="77"/>
      <c r="R8" s="77"/>
      <c r="S8" s="77"/>
      <c r="T8" s="77"/>
      <c r="U8" s="77"/>
      <c r="V8" s="77"/>
      <c r="W8" s="77" t="str">
        <f>データ!L6</f>
        <v>L3</v>
      </c>
      <c r="X8" s="77"/>
      <c r="Y8" s="77"/>
      <c r="Z8" s="77"/>
      <c r="AA8" s="77"/>
      <c r="AB8" s="77"/>
      <c r="AC8" s="77"/>
      <c r="AD8" s="78" t="str">
        <f>データ!$M$6</f>
        <v>非設置</v>
      </c>
      <c r="AE8" s="78"/>
      <c r="AF8" s="78"/>
      <c r="AG8" s="78"/>
      <c r="AH8" s="78"/>
      <c r="AI8" s="78"/>
      <c r="AJ8" s="78"/>
      <c r="AK8" s="3"/>
      <c r="AL8" s="74">
        <f>データ!S6</f>
        <v>2850</v>
      </c>
      <c r="AM8" s="74"/>
      <c r="AN8" s="74"/>
      <c r="AO8" s="74"/>
      <c r="AP8" s="74"/>
      <c r="AQ8" s="74"/>
      <c r="AR8" s="74"/>
      <c r="AS8" s="74"/>
      <c r="AT8" s="73">
        <f>データ!T6</f>
        <v>55.96</v>
      </c>
      <c r="AU8" s="73"/>
      <c r="AV8" s="73"/>
      <c r="AW8" s="73"/>
      <c r="AX8" s="73"/>
      <c r="AY8" s="73"/>
      <c r="AZ8" s="73"/>
      <c r="BA8" s="73"/>
      <c r="BB8" s="73">
        <f>データ!U6</f>
        <v>50.93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10.75</v>
      </c>
      <c r="Q10" s="73"/>
      <c r="R10" s="73"/>
      <c r="S10" s="73"/>
      <c r="T10" s="73"/>
      <c r="U10" s="73"/>
      <c r="V10" s="73"/>
      <c r="W10" s="73">
        <f>データ!Q6</f>
        <v>100</v>
      </c>
      <c r="X10" s="73"/>
      <c r="Y10" s="73"/>
      <c r="Z10" s="73"/>
      <c r="AA10" s="73"/>
      <c r="AB10" s="73"/>
      <c r="AC10" s="73"/>
      <c r="AD10" s="74">
        <f>データ!R6</f>
        <v>3454</v>
      </c>
      <c r="AE10" s="74"/>
      <c r="AF10" s="74"/>
      <c r="AG10" s="74"/>
      <c r="AH10" s="74"/>
      <c r="AI10" s="74"/>
      <c r="AJ10" s="74"/>
      <c r="AK10" s="2"/>
      <c r="AL10" s="74">
        <f>データ!V6</f>
        <v>301</v>
      </c>
      <c r="AM10" s="74"/>
      <c r="AN10" s="74"/>
      <c r="AO10" s="74"/>
      <c r="AP10" s="74"/>
      <c r="AQ10" s="74"/>
      <c r="AR10" s="74"/>
      <c r="AS10" s="74"/>
      <c r="AT10" s="73">
        <f>データ!W6</f>
        <v>0.25</v>
      </c>
      <c r="AU10" s="73"/>
      <c r="AV10" s="73"/>
      <c r="AW10" s="73"/>
      <c r="AX10" s="73"/>
      <c r="AY10" s="73"/>
      <c r="AZ10" s="73"/>
      <c r="BA10" s="73"/>
      <c r="BB10" s="73">
        <f>データ!X6</f>
        <v>1204</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4" t="s">
        <v>112</v>
      </c>
      <c r="BM47" s="65"/>
      <c r="BN47" s="65"/>
      <c r="BO47" s="65"/>
      <c r="BP47" s="65"/>
      <c r="BQ47" s="65"/>
      <c r="BR47" s="65"/>
      <c r="BS47" s="65"/>
      <c r="BT47" s="65"/>
      <c r="BU47" s="65"/>
      <c r="BV47" s="65"/>
      <c r="BW47" s="65"/>
      <c r="BX47" s="65"/>
      <c r="BY47" s="65"/>
      <c r="BZ47" s="6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64"/>
      <c r="BM60" s="65"/>
      <c r="BN60" s="65"/>
      <c r="BO60" s="65"/>
      <c r="BP60" s="65"/>
      <c r="BQ60" s="65"/>
      <c r="BR60" s="65"/>
      <c r="BS60" s="65"/>
      <c r="BT60" s="65"/>
      <c r="BU60" s="65"/>
      <c r="BV60" s="65"/>
      <c r="BW60" s="65"/>
      <c r="BX60" s="65"/>
      <c r="BY60" s="65"/>
      <c r="BZ60" s="66"/>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64"/>
      <c r="BM61" s="65"/>
      <c r="BN61" s="65"/>
      <c r="BO61" s="65"/>
      <c r="BP61" s="65"/>
      <c r="BQ61" s="65"/>
      <c r="BR61" s="65"/>
      <c r="BS61" s="65"/>
      <c r="BT61" s="65"/>
      <c r="BU61" s="65"/>
      <c r="BV61" s="65"/>
      <c r="BW61" s="65"/>
      <c r="BX61" s="65"/>
      <c r="BY61" s="65"/>
      <c r="BZ61" s="6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43</v>
      </c>
      <c r="N86" s="26" t="s">
        <v>44</v>
      </c>
      <c r="O86" s="26" t="str">
        <f>データ!EO6</f>
        <v>【-】</v>
      </c>
    </row>
  </sheetData>
  <sheetProtection algorithmName="SHA-512" hashValue="OR1u5dIK297SvZEX7rxBPKdF5y31iOr5+pYneFNSzAhryIlHlaYc88fV+4jD0TnEz3Naitvo6x1KchxQlOHuYQ==" saltValue="Z3wM7CGkbyYEfLHs/dZt7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325261</v>
      </c>
      <c r="D6" s="33">
        <f t="shared" si="3"/>
        <v>47</v>
      </c>
      <c r="E6" s="33">
        <f t="shared" si="3"/>
        <v>18</v>
      </c>
      <c r="F6" s="33">
        <f t="shared" si="3"/>
        <v>1</v>
      </c>
      <c r="G6" s="33">
        <f t="shared" si="3"/>
        <v>0</v>
      </c>
      <c r="H6" s="33" t="str">
        <f t="shared" si="3"/>
        <v>島根県　西ノ島町</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10.75</v>
      </c>
      <c r="Q6" s="34">
        <f t="shared" si="3"/>
        <v>100</v>
      </c>
      <c r="R6" s="34">
        <f t="shared" si="3"/>
        <v>3454</v>
      </c>
      <c r="S6" s="34">
        <f t="shared" si="3"/>
        <v>2850</v>
      </c>
      <c r="T6" s="34">
        <f t="shared" si="3"/>
        <v>55.96</v>
      </c>
      <c r="U6" s="34">
        <f t="shared" si="3"/>
        <v>50.93</v>
      </c>
      <c r="V6" s="34">
        <f t="shared" si="3"/>
        <v>301</v>
      </c>
      <c r="W6" s="34">
        <f t="shared" si="3"/>
        <v>0.25</v>
      </c>
      <c r="X6" s="34">
        <f t="shared" si="3"/>
        <v>1204</v>
      </c>
      <c r="Y6" s="35">
        <f>IF(Y7="",NA(),Y7)</f>
        <v>78.489999999999995</v>
      </c>
      <c r="Z6" s="35">
        <f t="shared" ref="Z6:AH6" si="4">IF(Z7="",NA(),Z7)</f>
        <v>74.400000000000006</v>
      </c>
      <c r="AA6" s="35">
        <f t="shared" si="4"/>
        <v>90.31</v>
      </c>
      <c r="AB6" s="35">
        <f t="shared" si="4"/>
        <v>87.74</v>
      </c>
      <c r="AC6" s="35">
        <f t="shared" si="4"/>
        <v>99.24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2880.15</v>
      </c>
      <c r="BG6" s="35">
        <f t="shared" ref="BG6:BO6" si="7">IF(BG7="",NA(),BG7)</f>
        <v>1174.33</v>
      </c>
      <c r="BH6" s="35">
        <f t="shared" si="7"/>
        <v>1649.58</v>
      </c>
      <c r="BI6" s="35">
        <f t="shared" si="7"/>
        <v>1739.91</v>
      </c>
      <c r="BJ6" s="35">
        <f t="shared" si="7"/>
        <v>1689.31</v>
      </c>
      <c r="BK6" s="35">
        <f t="shared" si="7"/>
        <v>760.12</v>
      </c>
      <c r="BL6" s="35">
        <f t="shared" si="7"/>
        <v>492.59</v>
      </c>
      <c r="BM6" s="35">
        <f t="shared" si="7"/>
        <v>503.8</v>
      </c>
      <c r="BN6" s="35">
        <f t="shared" si="7"/>
        <v>768.3</v>
      </c>
      <c r="BO6" s="35">
        <f t="shared" si="7"/>
        <v>918.36</v>
      </c>
      <c r="BP6" s="34" t="str">
        <f>IF(BP7="","",IF(BP7="-","【-】","【"&amp;SUBSTITUTE(TEXT(BP7,"#,##0.00"),"-","△")&amp;"】"))</f>
        <v>【860.68】</v>
      </c>
      <c r="BQ6" s="35">
        <f>IF(BQ7="",NA(),BQ7)</f>
        <v>21.54</v>
      </c>
      <c r="BR6" s="35">
        <f t="shared" ref="BR6:BZ6" si="8">IF(BR7="",NA(),BR7)</f>
        <v>22.28</v>
      </c>
      <c r="BS6" s="35">
        <f t="shared" si="8"/>
        <v>39.979999999999997</v>
      </c>
      <c r="BT6" s="35">
        <f t="shared" si="8"/>
        <v>33.97</v>
      </c>
      <c r="BU6" s="35">
        <f t="shared" si="8"/>
        <v>37.18</v>
      </c>
      <c r="BV6" s="35">
        <f t="shared" si="8"/>
        <v>50.17</v>
      </c>
      <c r="BW6" s="35">
        <f t="shared" si="8"/>
        <v>46.53</v>
      </c>
      <c r="BX6" s="35">
        <f t="shared" si="8"/>
        <v>51.58</v>
      </c>
      <c r="BY6" s="35">
        <f t="shared" si="8"/>
        <v>53.36</v>
      </c>
      <c r="BZ6" s="35">
        <f t="shared" si="8"/>
        <v>50.94</v>
      </c>
      <c r="CA6" s="34" t="str">
        <f>IF(CA7="","",IF(CA7="-","【-】","【"&amp;SUBSTITUTE(TEXT(CA7,"#,##0.00"),"-","△")&amp;"】"))</f>
        <v>【52.12】</v>
      </c>
      <c r="CB6" s="35">
        <f>IF(CB7="",NA(),CB7)</f>
        <v>685.19</v>
      </c>
      <c r="CC6" s="35">
        <f t="shared" ref="CC6:CK6" si="9">IF(CC7="",NA(),CC7)</f>
        <v>577.74</v>
      </c>
      <c r="CD6" s="35">
        <f t="shared" si="9"/>
        <v>328.19</v>
      </c>
      <c r="CE6" s="35">
        <f t="shared" si="9"/>
        <v>368.72</v>
      </c>
      <c r="CF6" s="35">
        <f t="shared" si="9"/>
        <v>348.3</v>
      </c>
      <c r="CG6" s="35">
        <f t="shared" si="9"/>
        <v>329.08</v>
      </c>
      <c r="CH6" s="35">
        <f t="shared" si="9"/>
        <v>373.71</v>
      </c>
      <c r="CI6" s="35">
        <f t="shared" si="9"/>
        <v>333.58</v>
      </c>
      <c r="CJ6" s="35">
        <f t="shared" si="9"/>
        <v>347.38</v>
      </c>
      <c r="CK6" s="35">
        <f t="shared" si="9"/>
        <v>371.2</v>
      </c>
      <c r="CL6" s="34" t="str">
        <f>IF(CL7="","",IF(CL7="-","【-】","【"&amp;SUBSTITUTE(TEXT(CL7,"#,##0.00"),"-","△")&amp;"】"))</f>
        <v>【299.14】</v>
      </c>
      <c r="CM6" s="35">
        <f>IF(CM7="",NA(),CM7)</f>
        <v>100</v>
      </c>
      <c r="CN6" s="35">
        <f t="shared" ref="CN6:CV6" si="10">IF(CN7="",NA(),CN7)</f>
        <v>100</v>
      </c>
      <c r="CO6" s="35">
        <f t="shared" si="10"/>
        <v>100</v>
      </c>
      <c r="CP6" s="35">
        <f t="shared" si="10"/>
        <v>100</v>
      </c>
      <c r="CQ6" s="35">
        <f t="shared" si="10"/>
        <v>100</v>
      </c>
      <c r="CR6" s="35">
        <f t="shared" si="10"/>
        <v>51.54</v>
      </c>
      <c r="CS6" s="35">
        <f t="shared" si="10"/>
        <v>44.84</v>
      </c>
      <c r="CT6" s="35">
        <f t="shared" si="10"/>
        <v>41.51</v>
      </c>
      <c r="CU6" s="35">
        <f t="shared" si="10"/>
        <v>49.31</v>
      </c>
      <c r="CV6" s="35">
        <f t="shared" si="10"/>
        <v>47.29</v>
      </c>
      <c r="CW6" s="34" t="str">
        <f>IF(CW7="","",IF(CW7="-","【-】","【"&amp;SUBSTITUTE(TEXT(CW7,"#,##0.00"),"-","△")&amp;"】"))</f>
        <v>【50.35】</v>
      </c>
      <c r="CX6" s="35">
        <f>IF(CX7="",NA(),CX7)</f>
        <v>20.12</v>
      </c>
      <c r="CY6" s="35">
        <f t="shared" ref="CY6:DG6" si="11">IF(CY7="",NA(),CY7)</f>
        <v>17.649999999999999</v>
      </c>
      <c r="CZ6" s="35">
        <f t="shared" si="11"/>
        <v>20.45</v>
      </c>
      <c r="DA6" s="35">
        <f t="shared" si="11"/>
        <v>21.75</v>
      </c>
      <c r="DB6" s="35">
        <f t="shared" si="11"/>
        <v>23.92</v>
      </c>
      <c r="DC6" s="35">
        <f t="shared" si="11"/>
        <v>71.599999999999994</v>
      </c>
      <c r="DD6" s="35">
        <f t="shared" si="11"/>
        <v>67.86</v>
      </c>
      <c r="DE6" s="35">
        <f t="shared" si="11"/>
        <v>68.72</v>
      </c>
      <c r="DF6" s="35">
        <f t="shared" si="11"/>
        <v>57.28</v>
      </c>
      <c r="DG6" s="35">
        <f t="shared" si="11"/>
        <v>57.74</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325261</v>
      </c>
      <c r="D7" s="37">
        <v>47</v>
      </c>
      <c r="E7" s="37">
        <v>18</v>
      </c>
      <c r="F7" s="37">
        <v>1</v>
      </c>
      <c r="G7" s="37">
        <v>0</v>
      </c>
      <c r="H7" s="37" t="s">
        <v>98</v>
      </c>
      <c r="I7" s="37" t="s">
        <v>99</v>
      </c>
      <c r="J7" s="37" t="s">
        <v>100</v>
      </c>
      <c r="K7" s="37" t="s">
        <v>101</v>
      </c>
      <c r="L7" s="37" t="s">
        <v>102</v>
      </c>
      <c r="M7" s="37" t="s">
        <v>103</v>
      </c>
      <c r="N7" s="38" t="s">
        <v>104</v>
      </c>
      <c r="O7" s="38" t="s">
        <v>105</v>
      </c>
      <c r="P7" s="38">
        <v>10.75</v>
      </c>
      <c r="Q7" s="38">
        <v>100</v>
      </c>
      <c r="R7" s="38">
        <v>3454</v>
      </c>
      <c r="S7" s="38">
        <v>2850</v>
      </c>
      <c r="T7" s="38">
        <v>55.96</v>
      </c>
      <c r="U7" s="38">
        <v>50.93</v>
      </c>
      <c r="V7" s="38">
        <v>301</v>
      </c>
      <c r="W7" s="38">
        <v>0.25</v>
      </c>
      <c r="X7" s="38">
        <v>1204</v>
      </c>
      <c r="Y7" s="38">
        <v>78.489999999999995</v>
      </c>
      <c r="Z7" s="38">
        <v>74.400000000000006</v>
      </c>
      <c r="AA7" s="38">
        <v>90.31</v>
      </c>
      <c r="AB7" s="38">
        <v>87.74</v>
      </c>
      <c r="AC7" s="38">
        <v>99.24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2880.15</v>
      </c>
      <c r="BG7" s="38">
        <v>1174.33</v>
      </c>
      <c r="BH7" s="38">
        <v>1649.58</v>
      </c>
      <c r="BI7" s="38">
        <v>1739.91</v>
      </c>
      <c r="BJ7" s="38">
        <v>1689.31</v>
      </c>
      <c r="BK7" s="38">
        <v>760.12</v>
      </c>
      <c r="BL7" s="38">
        <v>492.59</v>
      </c>
      <c r="BM7" s="38">
        <v>503.8</v>
      </c>
      <c r="BN7" s="38">
        <v>768.3</v>
      </c>
      <c r="BO7" s="38">
        <v>918.36</v>
      </c>
      <c r="BP7" s="38">
        <v>860.68</v>
      </c>
      <c r="BQ7" s="38">
        <v>21.54</v>
      </c>
      <c r="BR7" s="38">
        <v>22.28</v>
      </c>
      <c r="BS7" s="38">
        <v>39.979999999999997</v>
      </c>
      <c r="BT7" s="38">
        <v>33.97</v>
      </c>
      <c r="BU7" s="38">
        <v>37.18</v>
      </c>
      <c r="BV7" s="38">
        <v>50.17</v>
      </c>
      <c r="BW7" s="38">
        <v>46.53</v>
      </c>
      <c r="BX7" s="38">
        <v>51.58</v>
      </c>
      <c r="BY7" s="38">
        <v>53.36</v>
      </c>
      <c r="BZ7" s="38">
        <v>50.94</v>
      </c>
      <c r="CA7" s="38">
        <v>52.12</v>
      </c>
      <c r="CB7" s="38">
        <v>685.19</v>
      </c>
      <c r="CC7" s="38">
        <v>577.74</v>
      </c>
      <c r="CD7" s="38">
        <v>328.19</v>
      </c>
      <c r="CE7" s="38">
        <v>368.72</v>
      </c>
      <c r="CF7" s="38">
        <v>348.3</v>
      </c>
      <c r="CG7" s="38">
        <v>329.08</v>
      </c>
      <c r="CH7" s="38">
        <v>373.71</v>
      </c>
      <c r="CI7" s="38">
        <v>333.58</v>
      </c>
      <c r="CJ7" s="38">
        <v>347.38</v>
      </c>
      <c r="CK7" s="38">
        <v>371.2</v>
      </c>
      <c r="CL7" s="38">
        <v>299.14</v>
      </c>
      <c r="CM7" s="38">
        <v>100</v>
      </c>
      <c r="CN7" s="38">
        <v>100</v>
      </c>
      <c r="CO7" s="38">
        <v>100</v>
      </c>
      <c r="CP7" s="38">
        <v>100</v>
      </c>
      <c r="CQ7" s="38">
        <v>100</v>
      </c>
      <c r="CR7" s="38">
        <v>51.54</v>
      </c>
      <c r="CS7" s="38">
        <v>44.84</v>
      </c>
      <c r="CT7" s="38">
        <v>41.51</v>
      </c>
      <c r="CU7" s="38">
        <v>49.31</v>
      </c>
      <c r="CV7" s="38">
        <v>47.29</v>
      </c>
      <c r="CW7" s="38">
        <v>50.35</v>
      </c>
      <c r="CX7" s="38">
        <v>20.12</v>
      </c>
      <c r="CY7" s="38">
        <v>17.649999999999999</v>
      </c>
      <c r="CZ7" s="38">
        <v>20.45</v>
      </c>
      <c r="DA7" s="38">
        <v>21.75</v>
      </c>
      <c r="DB7" s="38">
        <v>23.92</v>
      </c>
      <c r="DC7" s="38">
        <v>71.599999999999994</v>
      </c>
      <c r="DD7" s="38">
        <v>67.86</v>
      </c>
      <c r="DE7" s="38">
        <v>68.72</v>
      </c>
      <c r="DF7" s="38">
        <v>57.28</v>
      </c>
      <c r="DG7" s="38">
        <v>57.74</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