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172.17.100.151\財政係\データ１\各種調査\H31調査\20200117_公営企業に係る「経営比較分析表」の分析等について\"/>
    </mc:Choice>
  </mc:AlternateContent>
  <xr:revisionPtr revIDLastSave="0" documentId="13_ncr:1_{B90EA806-A4FE-4DDD-BEC8-8DAA591DB80D}" xr6:coauthVersionLast="43" xr6:coauthVersionMax="43" xr10:uidLastSave="{00000000-0000-0000-0000-000000000000}"/>
  <workbookProtection workbookAlgorithmName="SHA-512" workbookHashValue="vdxjAZBc++1mrN4+OZ807JGnJuRSoO6LXZT+53iiFandchZn0vLmSYRyVItjyDv4/NszWAravwAiTw+2tH44cg==" workbookSaltValue="a9TXILY1MoSwQdCInxra4w==" workbookSpinCount="100000" lockStructure="1"/>
  <bookViews>
    <workbookView xWindow="-120" yWindow="-120" windowWidth="29040" windowHeight="17640" xr2:uid="{00000000-000D-0000-FFFF-FFFF00000000}"/>
  </bookViews>
  <sheets>
    <sheet name="法非適用_下水道事業" sheetId="4" r:id="rId1"/>
    <sheet name="データ" sheetId="5" state="hidden" r:id="rId2"/>
  </sheets>
  <calcPr calcId="181029"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H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<sst xmlns="http://schemas.openxmlformats.org/spreadsheetml/2006/main" count="228" uniqueCount="114">
  <si>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</si>
  <si>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</si>
  <si>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</si>
  <si>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</si>
  <si>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</si>
  <si>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</si>
  <si>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</si>
  <si>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</si>
  <si>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</si>
  <si>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</si>
  <si>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</si>
  <si>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</si>
  <si>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</si>
  <si>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</si>
  <si>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</si>
  <si>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</si>
  <si>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</si>
  <si>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</si>
  <si>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</si>
  <si>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</si>
  <si>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</si>
  <si>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</si>
  <si>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</si>
  <si>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</si>
  <si>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</si>
  <si>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</si>
  <si>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</si>
  <si>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</si>
  <si>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</si>
  <si>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</si>
  <si>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</si>
  <si>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</si>
  <si>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</si>
  <si>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</si>
  <si>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</si>
  <si>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</si>
  <si>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</si>
  <si>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</si>
  <si>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</si>
  <si>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</si>
  <si>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</si>
  <si>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</si>
  <si>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</si>
  <si>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</si>
  <si>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</si>
  <si>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</si>
  <si>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</si>
  <si>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</si>
  <si>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</si>
  <si>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</si>
  <si>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</si>
  <si>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</si>
  <si>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</si>
  <si>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</si>
  <si>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</si>
  <si>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</si>
  <si>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</si>
  <si>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</si>
  <si>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</si>
  <si>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</si>
  <si>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</si>
  <si>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</si>
  <si>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</si>
  <si>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</si>
  <si>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</si>
  <si>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</si>
  <si>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</si>
  <si>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</si>
  <si>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</si>
  <si>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</si>
  <si>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</si>
  <si>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</si>
  <si>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</si>
  <si>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</si>
  <si>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</si>
  <si>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</si>
  <si>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</si>
  <si>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</si>
  <si>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</si>
  <si>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</si>
  <si>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</si>
  <si>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</si>
  <si>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</si>
  <si>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</si>
  <si>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</si>
  <si>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</si>
  <si>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</si>
  <si>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</si>
  <si>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</si>
  <si>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</si>
  <si>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</si>
  <si>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</si>
  <si>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</si>
  <si>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</si>
  <si>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</si>
  <si>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</si>
  <si>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</si>
  <si>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</si>
  <si>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</si>
  <si>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</si>
  <si>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</si>
  <si>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</si>
  <si>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</si>
  <si>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</si>
  <si>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</si>
  <si>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</si>
  <si>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</si>
  <si>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</si>
  <si>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</si>
  <si>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</si>
  <si>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</si>
  <si>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完成から１０数年程度とまだ更新までは期間があるため、予定はしておりません。その他機械・設備については、日常点検や定期点検を実施し、適切な維持管理及び計画的な更新等に努めます。</t>
    <phoneticPr fontId="4"/>
  </si>
  <si>
    <t>　下水道事業は、家庭や事業所などから排出される汚水を処理することで、公衆衛生の向上・公共用水域の水質保全に貢献する重要な役割を担っています。そのために「経営戦略」を着実に実行し、適切なローリングを実施することで、経費の削減及び適正な収入の確保、また施設の適正化を進めるなど、引き続き経営努力を行っていきます。</t>
    <phoneticPr fontId="4"/>
  </si>
  <si>
    <t>　本町は、島根半島の沖合約６０kmに浮かぶ離島であり、人口密度も高くないことから装置産業である下水道事業を経営するには、厳しい環境にあります。
　　　　　　　　　　　　　　　　　　　　　　　　　　　[①収益的収支比率］は、昨年２０％台から５０％台に改善しましたが、他会計からの繰入金の増加が要因であるため経営改善が進んだとは言えず、引き続き一般会計からの繰入金の補填が必要な状態にあります。
［④企業債残高対給水収益比率］は、類似団体と比較すると高い傾向にあります。これは企業債の償還期間が比較的長く、減少しにくこと等が考えられます。今後は人口減少や施設の老朽化などが進行するため、企業債も増加する予想であり、更なる経営努力が必要となります。
                                                    　　　　　　　[⑤経費回収率]・[⑦施設利用率]・[⑧水洗化率]は類似団体の平均値を上回っていますが、更なる改善に向けて努力を続けて参ります。　　　　　　　　　　　　　　　　　　
　　　　　　　　　　　　　　　　　　　　　　　　　　　　また、令和８年度までの経営見通しや投資計画に基づく「経営戦略」を策定済であり、健全な経営に取り組んでいきます。</t>
    <rPh sb="124" eb="126">
      <t>カイゼン</t>
    </rPh>
    <rPh sb="132" eb="133">
      <t>ホカ</t>
    </rPh>
    <rPh sb="133" eb="135">
      <t>カイケイ</t>
    </rPh>
    <rPh sb="138" eb="140">
      <t>クリイレ</t>
    </rPh>
    <rPh sb="140" eb="141">
      <t>キン</t>
    </rPh>
    <rPh sb="142" eb="144">
      <t>ゾウカ</t>
    </rPh>
    <rPh sb="145" eb="147">
      <t>ヨウイン</t>
    </rPh>
    <rPh sb="152" eb="154">
      <t>ケイエイ</t>
    </rPh>
    <rPh sb="154" eb="156">
      <t>カイゼン</t>
    </rPh>
    <rPh sb="157" eb="158">
      <t>スス</t>
    </rPh>
    <rPh sb="162" eb="163">
      <t>イ</t>
    </rPh>
    <rPh sb="496" eb="498">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</si>
</sst>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04-4A9F-BEFF-F52EC51C1A4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0F04-4A9F-BEFF-F52EC51C1A4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36.36</c:v>
                </c:pt>
                <c:pt idx="1">
                  <c:v>40.4</c:v>
                </c:pt>
                <c:pt idx="2">
                  <c:v>40.4</c:v>
                </c:pt>
                <c:pt idx="3">
                  <c:v>34.85</c:v>
                </c:pt>
                <c:pt idx="4">
                  <c:v>36.36</c:v>
                </c:pt>
              </c:numCache>
            </c:numRef>
          </c:val>
          <c:extLst>
            <c:ext xmlns:c16="http://schemas.microsoft.com/office/drawing/2014/chart" uri="{C3380CC4-5D6E-409C-BE32-E72D297353CC}">
              <c16:uniqueId val="{00000000-726D-4388-8EEA-1DF678A7CE9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726D-4388-8EEA-1DF678A7CE9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95.56</c:v>
                </c:pt>
                <c:pt idx="1">
                  <c:v>94.81</c:v>
                </c:pt>
                <c:pt idx="2">
                  <c:v>91.31</c:v>
                </c:pt>
                <c:pt idx="3">
                  <c:v>94.31</c:v>
                </c:pt>
                <c:pt idx="4">
                  <c:v>96.43</c:v>
                </c:pt>
              </c:numCache>
            </c:numRef>
          </c:val>
          <c:extLst>
            <c:ext xmlns:c16="http://schemas.microsoft.com/office/drawing/2014/chart" uri="{C3380CC4-5D6E-409C-BE32-E72D297353CC}">
              <c16:uniqueId val="{00000000-5779-4D13-A929-2D0A7F65DE3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5779-4D13-A929-2D0A7F65DE3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42.03</c:v>
                </c:pt>
                <c:pt idx="1">
                  <c:v>46.06</c:v>
                </c:pt>
                <c:pt idx="2">
                  <c:v>46.43</c:v>
                </c:pt>
                <c:pt idx="3">
                  <c:v>25.91</c:v>
                </c:pt>
                <c:pt idx="4">
                  <c:v>50.74</c:v>
                </c:pt>
              </c:numCache>
            </c:numRef>
          </c:val>
          <c:extLst>
            <c:ext xmlns:c16="http://schemas.microsoft.com/office/drawing/2014/chart" uri="{C3380CC4-5D6E-409C-BE32-E72D297353CC}">
              <c16:uniqueId val="{00000000-57EE-4F60-899C-4FACBCFC360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EE-4F60-899C-4FACBCFC360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7F-4C4C-9291-C7D060C3E16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7F-4C4C-9291-C7D060C3E16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39-4062-AB0C-FEC7765DEBD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39-4062-AB0C-FEC7765DEBD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FD-4C8C-B850-C299701033C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FD-4C8C-B850-C299701033C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4D-472F-830A-55C1697885F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4D-472F-830A-55C1697885F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4203.75</c:v>
                </c:pt>
                <c:pt idx="4" formatCode="#,##0.00;&quot;△&quot;#,##0.00;&quot;-&quot;">
                  <c:v>3967.73</c:v>
                </c:pt>
              </c:numCache>
            </c:numRef>
          </c:val>
          <c:extLst>
            <c:ext xmlns:c16="http://schemas.microsoft.com/office/drawing/2014/chart" uri="{C3380CC4-5D6E-409C-BE32-E72D297353CC}">
              <c16:uniqueId val="{00000000-1BEC-4193-977F-7C83655B90B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1BEC-4193-977F-7C83655B90B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51.25</c:v>
                </c:pt>
                <c:pt idx="1">
                  <c:v>46.67</c:v>
                </c:pt>
                <c:pt idx="2">
                  <c:v>48.69</c:v>
                </c:pt>
                <c:pt idx="3">
                  <c:v>36.549999999999997</c:v>
                </c:pt>
                <c:pt idx="4">
                  <c:v>32.76</c:v>
                </c:pt>
              </c:numCache>
            </c:numRef>
          </c:val>
          <c:extLst>
            <c:ext xmlns:c16="http://schemas.microsoft.com/office/drawing/2014/chart" uri="{C3380CC4-5D6E-409C-BE32-E72D297353CC}">
              <c16:uniqueId val="{00000000-0273-426D-A487-D8043B212D6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0273-426D-A487-D8043B212D6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636.39</c:v>
                </c:pt>
                <c:pt idx="1">
                  <c:v>712.66</c:v>
                </c:pt>
                <c:pt idx="2">
                  <c:v>644.30999999999995</c:v>
                </c:pt>
                <c:pt idx="3">
                  <c:v>930.78</c:v>
                </c:pt>
                <c:pt idx="4">
                  <c:v>1026.6400000000001</c:v>
                </c:pt>
              </c:numCache>
            </c:numRef>
          </c:val>
          <c:extLst>
            <c:ext xmlns:c16="http://schemas.microsoft.com/office/drawing/2014/chart" uri="{C3380CC4-5D6E-409C-BE32-E72D297353CC}">
              <c16:uniqueId val="{00000000-8184-443D-857A-E14BB8CD7C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8184-443D-857A-E14BB8CD7C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4"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海士町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2284</v>
      </c>
      <c r="AM8" s="51"/>
      <c r="AN8" s="51"/>
      <c r="AO8" s="51"/>
      <c r="AP8" s="51"/>
      <c r="AQ8" s="51"/>
      <c r="AR8" s="51"/>
      <c r="AS8" s="51"/>
      <c r="AT8" s="46">
        <f>データ!T6</f>
        <v>33.44</v>
      </c>
      <c r="AU8" s="46"/>
      <c r="AV8" s="46"/>
      <c r="AW8" s="46"/>
      <c r="AX8" s="46"/>
      <c r="AY8" s="46"/>
      <c r="AZ8" s="46"/>
      <c r="BA8" s="46"/>
      <c r="BB8" s="46">
        <f>データ!U6</f>
        <v>68.3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18.899999999999999</v>
      </c>
      <c r="Q10" s="46"/>
      <c r="R10" s="46"/>
      <c r="S10" s="46"/>
      <c r="T10" s="46"/>
      <c r="U10" s="46"/>
      <c r="V10" s="46"/>
      <c r="W10" s="46">
        <f>データ!Q6</f>
        <v>100</v>
      </c>
      <c r="X10" s="46"/>
      <c r="Y10" s="46"/>
      <c r="Z10" s="46"/>
      <c r="AA10" s="46"/>
      <c r="AB10" s="46"/>
      <c r="AC10" s="46"/>
      <c r="AD10" s="51">
        <f>データ!R6</f>
        <v>4210</v>
      </c>
      <c r="AE10" s="51"/>
      <c r="AF10" s="51"/>
      <c r="AG10" s="51"/>
      <c r="AH10" s="51"/>
      <c r="AI10" s="51"/>
      <c r="AJ10" s="51"/>
      <c r="AK10" s="2"/>
      <c r="AL10" s="51">
        <f>データ!V6</f>
        <v>420</v>
      </c>
      <c r="AM10" s="51"/>
      <c r="AN10" s="51"/>
      <c r="AO10" s="51"/>
      <c r="AP10" s="51"/>
      <c r="AQ10" s="51"/>
      <c r="AR10" s="51"/>
      <c r="AS10" s="51"/>
      <c r="AT10" s="46">
        <f>データ!W6</f>
        <v>0.09</v>
      </c>
      <c r="AU10" s="46"/>
      <c r="AV10" s="46"/>
      <c r="AW10" s="46"/>
      <c r="AX10" s="46"/>
      <c r="AY10" s="46"/>
      <c r="AZ10" s="46"/>
      <c r="BA10" s="46"/>
      <c r="BB10" s="46">
        <f>データ!X6</f>
        <v>4666.67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111</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112</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3Kue0fmbYJpDkvO6KMoMaPQV44PrmecbfJLa3SH+8lgVsxQ8x13L9U9POnkR06xwF0uw+RNKoc9tlU65f0HPLw==" saltValue="zU2H7+HAvIDIq8RIdRWI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325252</v>
      </c>
      <c r="D6" s="33">
        <f t="shared" si="3"/>
        <v>47</v>
      </c>
      <c r="E6" s="33">
        <f t="shared" si="3"/>
        <v>17</v>
      </c>
      <c r="F6" s="33">
        <f t="shared" si="3"/>
        <v>6</v>
      </c>
      <c r="G6" s="33">
        <f t="shared" si="3"/>
        <v>0</v>
      </c>
      <c r="H6" s="33" t="str">
        <f t="shared" si="3"/>
        <v>島根県　海士町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18.899999999999999</v>
      </c>
      <c r="Q6" s="34">
        <f t="shared" si="3"/>
        <v>100</v>
      </c>
      <c r="R6" s="34">
        <f t="shared" si="3"/>
        <v>4210</v>
      </c>
      <c r="S6" s="34">
        <f t="shared" si="3"/>
        <v>2284</v>
      </c>
      <c r="T6" s="34">
        <f t="shared" si="3"/>
        <v>33.44</v>
      </c>
      <c r="U6" s="34">
        <f t="shared" si="3"/>
        <v>68.3</v>
      </c>
      <c r="V6" s="34">
        <f t="shared" si="3"/>
        <v>420</v>
      </c>
      <c r="W6" s="34">
        <f t="shared" si="3"/>
        <v>0.09</v>
      </c>
      <c r="X6" s="34">
        <f t="shared" si="3"/>
        <v>4666.67</v>
      </c>
      <c r="Y6" s="35">
        <f>IF(Y7="",NA(),Y7)</f>
        <v>42.03</v>
      </c>
      <c r="Z6" s="35">
        <f t="shared" ref="Z6:AH6" si="4">IF(Z7="",NA(),Z7)</f>
        <v>46.06</v>
      </c>
      <c r="AA6" s="35">
        <f t="shared" si="4"/>
        <v>46.43</v>
      </c>
      <c r="AB6" s="35">
        <f t="shared" si="4"/>
        <v>25.91</v>
      </c>
      <c r="AC6" s="35">
        <f t="shared" si="4"/>
        <v>50.74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4203.75</v>
      </c>
      <c r="BJ6" s="35">
        <f t="shared" si="7"/>
        <v>3967.73</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51.25</v>
      </c>
      <c r="BR6" s="35">
        <f t="shared" ref="BR6:BZ6" si="8">IF(BR7="",NA(),BR7)</f>
        <v>46.67</v>
      </c>
      <c r="BS6" s="35">
        <f t="shared" si="8"/>
        <v>48.69</v>
      </c>
      <c r="BT6" s="35">
        <f t="shared" si="8"/>
        <v>36.549999999999997</v>
      </c>
      <c r="BU6" s="35">
        <f t="shared" si="8"/>
        <v>32.76</v>
      </c>
      <c r="BV6" s="35">
        <f t="shared" si="8"/>
        <v>43.66</v>
      </c>
      <c r="BW6" s="35">
        <f t="shared" si="8"/>
        <v>43.13</v>
      </c>
      <c r="BX6" s="35">
        <f t="shared" si="8"/>
        <v>46.26</v>
      </c>
      <c r="BY6" s="35">
        <f t="shared" si="8"/>
        <v>45.81</v>
      </c>
      <c r="BZ6" s="35">
        <f t="shared" si="8"/>
        <v>43.43</v>
      </c>
      <c r="CA6" s="34" t="str">
        <f>IF(CA7="","",IF(CA7="-","【-】","【"&amp;SUBSTITUTE(TEXT(CA7,"#,##0.00"),"-","△")&amp;"】"))</f>
        <v>【45.14】</v>
      </c>
      <c r="CB6" s="35">
        <f>IF(CB7="",NA(),CB7)</f>
        <v>636.39</v>
      </c>
      <c r="CC6" s="35">
        <f t="shared" ref="CC6:CK6" si="9">IF(CC7="",NA(),CC7)</f>
        <v>712.66</v>
      </c>
      <c r="CD6" s="35">
        <f t="shared" si="9"/>
        <v>644.30999999999995</v>
      </c>
      <c r="CE6" s="35">
        <f t="shared" si="9"/>
        <v>930.78</v>
      </c>
      <c r="CF6" s="35">
        <f t="shared" si="9"/>
        <v>1026.6400000000001</v>
      </c>
      <c r="CG6" s="35">
        <f t="shared" si="9"/>
        <v>382.09</v>
      </c>
      <c r="CH6" s="35">
        <f t="shared" si="9"/>
        <v>392.03</v>
      </c>
      <c r="CI6" s="35">
        <f t="shared" si="9"/>
        <v>376.4</v>
      </c>
      <c r="CJ6" s="35">
        <f t="shared" si="9"/>
        <v>383.92</v>
      </c>
      <c r="CK6" s="35">
        <f t="shared" si="9"/>
        <v>400.44</v>
      </c>
      <c r="CL6" s="34" t="str">
        <f>IF(CL7="","",IF(CL7="-","【-】","【"&amp;SUBSTITUTE(TEXT(CL7,"#,##0.00"),"-","△")&amp;"】"))</f>
        <v>【377.19】</v>
      </c>
      <c r="CM6" s="35">
        <f>IF(CM7="",NA(),CM7)</f>
        <v>36.36</v>
      </c>
      <c r="CN6" s="35">
        <f t="shared" ref="CN6:CV6" si="10">IF(CN7="",NA(),CN7)</f>
        <v>40.4</v>
      </c>
      <c r="CO6" s="35">
        <f t="shared" si="10"/>
        <v>40.4</v>
      </c>
      <c r="CP6" s="35">
        <f t="shared" si="10"/>
        <v>34.85</v>
      </c>
      <c r="CQ6" s="35">
        <f t="shared" si="10"/>
        <v>36.36</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95.56</v>
      </c>
      <c r="CY6" s="35">
        <f t="shared" ref="CY6:DG6" si="11">IF(CY7="",NA(),CY7)</f>
        <v>94.81</v>
      </c>
      <c r="CZ6" s="35">
        <f t="shared" si="11"/>
        <v>91.31</v>
      </c>
      <c r="DA6" s="35">
        <f t="shared" si="11"/>
        <v>94.31</v>
      </c>
      <c r="DB6" s="35">
        <f t="shared" si="11"/>
        <v>96.43</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325252</v>
      </c>
      <c r="D7" s="37">
        <v>47</v>
      </c>
      <c r="E7" s="37">
        <v>17</v>
      </c>
      <c r="F7" s="37">
        <v>6</v>
      </c>
      <c r="G7" s="37">
        <v>0</v>
      </c>
      <c r="H7" s="37" t="s">
        <v>98</v>
      </c>
      <c r="I7" s="37" t="s">
        <v>99</v>
      </c>
      <c r="J7" s="37" t="s">
        <v>100</v>
      </c>
      <c r="K7" s="37" t="s">
        <v>101</v>
      </c>
      <c r="L7" s="37" t="s">
        <v>102</v>
      </c>
      <c r="M7" s="37" t="s">
        <v>103</v>
      </c>
      <c r="N7" s="38" t="s">
        <v>104</v>
      </c>
      <c r="O7" s="38" t="s">
        <v>105</v>
      </c>
      <c r="P7" s="38">
        <v>18.899999999999999</v>
      </c>
      <c r="Q7" s="38">
        <v>100</v>
      </c>
      <c r="R7" s="38">
        <v>4210</v>
      </c>
      <c r="S7" s="38">
        <v>2284</v>
      </c>
      <c r="T7" s="38">
        <v>33.44</v>
      </c>
      <c r="U7" s="38">
        <v>68.3</v>
      </c>
      <c r="V7" s="38">
        <v>420</v>
      </c>
      <c r="W7" s="38">
        <v>0.09</v>
      </c>
      <c r="X7" s="38">
        <v>4666.67</v>
      </c>
      <c r="Y7" s="38">
        <v>42.03</v>
      </c>
      <c r="Z7" s="38">
        <v>46.06</v>
      </c>
      <c r="AA7" s="38">
        <v>46.43</v>
      </c>
      <c r="AB7" s="38">
        <v>25.91</v>
      </c>
      <c r="AC7" s="38">
        <v>50.74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42">
        <v>0</v>
      </c>
      <c r="BI7" s="38">
        <v>4203.75</v>
      </c>
      <c r="BJ7" s="38">
        <v>3967.73</v>
      </c>
      <c r="BK7" s="38">
        <v>830.5</v>
      </c>
      <c r="BL7" s="38">
        <v>1029.24</v>
      </c>
      <c r="BM7" s="38">
        <v>1063.93</v>
      </c>
      <c r="BN7" s="38">
        <v>1060.8599999999999</v>
      </c>
      <c r="BO7" s="38">
        <v>1006.65</v>
      </c>
      <c r="BP7" s="38">
        <v>973.2</v>
      </c>
      <c r="BQ7" s="38">
        <v>51.25</v>
      </c>
      <c r="BR7" s="38">
        <v>46.67</v>
      </c>
      <c r="BS7" s="38">
        <v>48.69</v>
      </c>
      <c r="BT7" s="38">
        <v>36.549999999999997</v>
      </c>
      <c r="BU7" s="38">
        <v>32.76</v>
      </c>
      <c r="BV7" s="38">
        <v>43.66</v>
      </c>
      <c r="BW7" s="38">
        <v>43.13</v>
      </c>
      <c r="BX7" s="38">
        <v>46.26</v>
      </c>
      <c r="BY7" s="38">
        <v>45.81</v>
      </c>
      <c r="BZ7" s="38">
        <v>43.43</v>
      </c>
      <c r="CA7" s="38">
        <v>45.14</v>
      </c>
      <c r="CB7" s="38">
        <v>636.39</v>
      </c>
      <c r="CC7" s="38">
        <v>712.66</v>
      </c>
      <c r="CD7" s="38">
        <v>644.30999999999995</v>
      </c>
      <c r="CE7" s="38">
        <v>930.78</v>
      </c>
      <c r="CF7" s="38">
        <v>1026.6400000000001</v>
      </c>
      <c r="CG7" s="38">
        <v>382.09</v>
      </c>
      <c r="CH7" s="38">
        <v>392.03</v>
      </c>
      <c r="CI7" s="38">
        <v>376.4</v>
      </c>
      <c r="CJ7" s="38">
        <v>383.92</v>
      </c>
      <c r="CK7" s="38">
        <v>400.44</v>
      </c>
      <c r="CL7" s="38">
        <v>377.19</v>
      </c>
      <c r="CM7" s="38">
        <v>36.36</v>
      </c>
      <c r="CN7" s="38">
        <v>40.4</v>
      </c>
      <c r="CO7" s="38">
        <v>40.4</v>
      </c>
      <c r="CP7" s="38">
        <v>34.85</v>
      </c>
      <c r="CQ7" s="38">
        <v>36.36</v>
      </c>
      <c r="CR7" s="38">
        <v>39.68</v>
      </c>
      <c r="CS7" s="38">
        <v>35.64</v>
      </c>
      <c r="CT7" s="38">
        <v>33.729999999999997</v>
      </c>
      <c r="CU7" s="38">
        <v>33.21</v>
      </c>
      <c r="CV7" s="38">
        <v>32.229999999999997</v>
      </c>
      <c r="CW7" s="38">
        <v>33.69</v>
      </c>
      <c r="CX7" s="38">
        <v>95.56</v>
      </c>
      <c r="CY7" s="38">
        <v>94.81</v>
      </c>
      <c r="CZ7" s="38">
        <v>91.31</v>
      </c>
      <c r="DA7" s="38">
        <v>94.31</v>
      </c>
      <c r="DB7" s="38">
        <v>96.43</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